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730"/>
  <workbookPr autoCompressPictures="0" defaultThemeVersion="124226"/>
  <mc:AlternateContent xmlns:mc="http://schemas.openxmlformats.org/markup-compatibility/2006">
    <mc:Choice Requires="x15">
      <x15ac:absPath xmlns:x15ac="http://schemas.microsoft.com/office/spreadsheetml/2010/11/ac" url="D:\INFORMACIÓN OFICINA\ALEX L\Pliegos\2020\OBRA PARQUE BIOTECNOLÓGICO\EVALUACIÓN\"/>
    </mc:Choice>
  </mc:AlternateContent>
  <xr:revisionPtr revIDLastSave="0" documentId="13_ncr:1_{870091A0-D920-45A8-92E5-30FCC5380F5E}" xr6:coauthVersionLast="45" xr6:coauthVersionMax="45" xr10:uidLastSave="{00000000-0000-0000-0000-000000000000}"/>
  <bookViews>
    <workbookView xWindow="-120" yWindow="-120" windowWidth="20730" windowHeight="11160" firstSheet="1" activeTab="3" xr2:uid="{00000000-000D-0000-FFFF-FFFF00000000}"/>
  </bookViews>
  <sheets>
    <sheet name="ACTA DE APERTURA" sheetId="71" r:id="rId1"/>
    <sheet name="VERIFICACIÓN JURÍDICA" sheetId="69" r:id="rId2"/>
    <sheet name="VERIFICACIÓN FINANCIERA" sheetId="70" r:id="rId3"/>
    <sheet name="VERIFICACION TECNICA" sheetId="57" r:id="rId4"/>
    <sheet name="VTE" sheetId="33" r:id="rId5"/>
    <sheet name="CALIFICACION PERSONAL" sheetId="60" r:id="rId6"/>
    <sheet name="CORREC. ARITM. GENERAL1" sheetId="72" r:id="rId7"/>
    <sheet name="CORREC. ARITM. GENERAL" sheetId="65" state="hidden" r:id="rId8"/>
  </sheets>
  <externalReferences>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s>
  <definedNames>
    <definedName name="_">#REF!</definedName>
    <definedName name="___PP1">#REF!</definedName>
    <definedName name="___PP10">#REF!</definedName>
    <definedName name="___PP11">#REF!</definedName>
    <definedName name="___PP12">#REF!</definedName>
    <definedName name="___PP13">#REF!</definedName>
    <definedName name="___PP14">#REF!</definedName>
    <definedName name="___PP2">#REF!</definedName>
    <definedName name="___PP3">#REF!</definedName>
    <definedName name="___PP4">#REF!</definedName>
    <definedName name="___PP5">#REF!</definedName>
    <definedName name="___PP6">#REF!</definedName>
    <definedName name="___PP7">#REF!</definedName>
    <definedName name="___PP8">#REF!</definedName>
    <definedName name="___PP9">#REF!</definedName>
    <definedName name="__PP1">#REF!</definedName>
    <definedName name="__PP10">#REF!</definedName>
    <definedName name="__PP11">#REF!</definedName>
    <definedName name="__PP12">#REF!</definedName>
    <definedName name="__PP13">#REF!</definedName>
    <definedName name="__PP14">#REF!</definedName>
    <definedName name="__PP2">#REF!</definedName>
    <definedName name="__PP3">#REF!</definedName>
    <definedName name="__PP4">#REF!</definedName>
    <definedName name="__PP5">#REF!</definedName>
    <definedName name="__PP6">#REF!</definedName>
    <definedName name="__PP7">#REF!</definedName>
    <definedName name="__PP8">#REF!</definedName>
    <definedName name="__PP9">#REF!</definedName>
    <definedName name="_MatMult_A" hidden="1">[1]PRESUP.!#REF!</definedName>
    <definedName name="_MatMult_AxB" hidden="1">[1]PRESUP.!#REF!</definedName>
    <definedName name="_MatMult_B" hidden="1">[1]PRESUP.!#REF!</definedName>
    <definedName name="_PP1">#REF!</definedName>
    <definedName name="_PP10">#REF!</definedName>
    <definedName name="_PP11">#REF!</definedName>
    <definedName name="_PP12">#REF!</definedName>
    <definedName name="_PP13">#REF!</definedName>
    <definedName name="_PP14">#REF!</definedName>
    <definedName name="_PP2">#REF!</definedName>
    <definedName name="_PP3">#REF!</definedName>
    <definedName name="_PP4">#REF!</definedName>
    <definedName name="_PP5">#REF!</definedName>
    <definedName name="_PP6">#REF!</definedName>
    <definedName name="_PP7">#REF!</definedName>
    <definedName name="_PP8">#REF!</definedName>
    <definedName name="_PP9">#REF!</definedName>
    <definedName name="A_impresión_IM">#REF!</definedName>
    <definedName name="aas">[2]Insumos!$A$4:$A$1772</definedName>
    <definedName name="ACERO_DE_REFUERZO_60000">'[3]Acero de 60.000psi'!$I$53</definedName>
    <definedName name="ACTA">'[4]ACTA 01 OBRA'!#REF!</definedName>
    <definedName name="ACTIVIDADES">#REF!</definedName>
    <definedName name="Adm">#REF!</definedName>
    <definedName name="ADMI">#REF!</definedName>
    <definedName name="aiu">#REF!</definedName>
    <definedName name="alam">#REF!</definedName>
    <definedName name="AMARRE">'[5]LISTA DE MATERIALES'!$D$11</definedName>
    <definedName name="ANTICIPO">#REF!</definedName>
    <definedName name="aplique">#REF!</definedName>
    <definedName name="_xlnm.Consolidate_Area">#N/A</definedName>
    <definedName name="_xlnm.Print_Area" localSheetId="5">'CALIFICACION PERSONAL'!$A$1:$X$43</definedName>
    <definedName name="_xlnm.Print_Area" localSheetId="3">'VERIFICACION TECNICA'!$A$1:$P$78</definedName>
    <definedName name="_xlnm.Print_Area" localSheetId="4">VTE!$A$1:$AF$113</definedName>
    <definedName name="AUI">#REF!</definedName>
    <definedName name="AyudanteHR">[6]F.Prestacional!$E$10</definedName>
    <definedName name="b" hidden="1">[1]PRESUP.!#REF!</definedName>
    <definedName name="base">[7]BaseDatos!$A$2:$F$505</definedName>
    <definedName name="BASICOS">#REF!</definedName>
    <definedName name="BB" hidden="1">[1]PRESUP.!#REF!</definedName>
    <definedName name="BudgetTab">#REF!</definedName>
    <definedName name="BuiltIn_Print_Area">#REF!</definedName>
    <definedName name="BuiltIn_Print_Area___2">#REF!</definedName>
    <definedName name="BuiltIn_Print_Titles">#REF!</definedName>
    <definedName name="C_">#REF!</definedName>
    <definedName name="C_Apus">'[8]1_Preliminares'!$A$26</definedName>
    <definedName name="CAPITULO1">#REF!</definedName>
    <definedName name="CAPITULO10">#REF!</definedName>
    <definedName name="CAPITULO11">#REF!</definedName>
    <definedName name="CAPITULO12">#REF!</definedName>
    <definedName name="CAPITULO13">#REF!</definedName>
    <definedName name="CAPITULO14">#REF!</definedName>
    <definedName name="CAPITULO15">#REF!</definedName>
    <definedName name="CAPITULO16">#REF!</definedName>
    <definedName name="CAPITULO17">#REF!</definedName>
    <definedName name="CAPITULO18">#REF!</definedName>
    <definedName name="CAPITULO19">#REF!</definedName>
    <definedName name="CAPITULO2">#REF!</definedName>
    <definedName name="CAPITULO20">#REF!</definedName>
    <definedName name="CAPITULO21">#REF!</definedName>
    <definedName name="CAPITULO3">#REF!</definedName>
    <definedName name="CAPITULO4">#REF!</definedName>
    <definedName name="CAPITULO5">#REF!</definedName>
    <definedName name="CAPITULO6">#REF!</definedName>
    <definedName name="CAPITULO7">#REF!</definedName>
    <definedName name="CAPITULO8">#REF!</definedName>
    <definedName name="CAPITULO9">#REF!</definedName>
    <definedName name="cc" hidden="1">[1]PRESUP.!#REF!</definedName>
    <definedName name="ccc" hidden="1">[1]PRESUP.!#REF!</definedName>
    <definedName name="CCTO16">#REF!</definedName>
    <definedName name="CCTO17">#REF!</definedName>
    <definedName name="CCTO21">#REF!</definedName>
    <definedName name="CCTON">#REF!</definedName>
    <definedName name="CDCT">[6]PRESUPUESTO!$A$2</definedName>
    <definedName name="CeldCanti">#REF!</definedName>
    <definedName name="CELDVRUNIT1">#REF!</definedName>
    <definedName name="CG">[9]ANALISIS!$F$12</definedName>
    <definedName name="CICLOPEO">#REF!</definedName>
    <definedName name="CIndPresup">#REF!</definedName>
    <definedName name="Ciudades">[10]Insumos!$B$1813:$B$1912</definedName>
    <definedName name="CL">#REF!</definedName>
    <definedName name="CÑ">[9]ANALISIS!$F$12</definedName>
    <definedName name="Codigo">[8]Insumos!$A$4:$A$1772</definedName>
    <definedName name="Codigo_M.Obra">[8]M.Obra!$A$35:$A$43</definedName>
    <definedName name="CONCRETO_2000">'[3]Concreto de 2000 psi'!$I$53</definedName>
    <definedName name="CONJ">#REF!</definedName>
    <definedName name="CONL">#REF!</definedName>
    <definedName name="CONRES">#REF!</definedName>
    <definedName name="CONSTRUCTOR">#REF!</definedName>
    <definedName name="contratista">[9]ANALISIS!$F$45</definedName>
    <definedName name="CONTREC">#REF!</definedName>
    <definedName name="COSTIND">#REF!</definedName>
    <definedName name="CR">#REF!</definedName>
    <definedName name="Cuadrillas">[11]Cuadrillas!$A$11:$I$77</definedName>
    <definedName name="CUÑASJ">#REF!</definedName>
    <definedName name="Descrip_cuadrillas">[11]Cuadrillas!$A$15:$A$77</definedName>
    <definedName name="Descrip_equipos">[11]Equ!$A$15:$A$102</definedName>
    <definedName name="Descrip_transporte">[11]Trans!$A$18:$A$65</definedName>
    <definedName name="Descripción">[11]Mat!$A$11:$A$1041</definedName>
    <definedName name="DescripPpto">#REF!</definedName>
    <definedName name="ELECTRICA">'[12]3.PRESUP. ELECTRICO'!$A$4:$G$212</definedName>
    <definedName name="emergencia" hidden="1">[1]PRESUP.!#REF!</definedName>
    <definedName name="EQUI">[13]EQUIPO!$B$2:$B$36</definedName>
    <definedName name="equipo">[14]Equipo!$A$7:$A$65536</definedName>
    <definedName name="EQUIPO_1">[13]EQUIPO!$B$2:$D$36</definedName>
    <definedName name="EQUIPO_2">[15]Equipo!$A$7:$A$65536</definedName>
    <definedName name="EQUIPOS">[3]Equipo!$A$16:$G$79</definedName>
    <definedName name="ER">#REF!</definedName>
    <definedName name="Export" localSheetId="5" hidden="1">{"'Hoja1'!$A$1:$I$70"}</definedName>
    <definedName name="Export" localSheetId="7" hidden="1">{"'Hoja1'!$A$1:$I$70"}</definedName>
    <definedName name="Export" localSheetId="3" hidden="1">{"'Hoja1'!$A$1:$I$70"}</definedName>
    <definedName name="Export" hidden="1">{"'Hoja1'!$A$1:$I$70"}</definedName>
    <definedName name="FFFFF">'[16]LISTA DE MATERIALES'!$D$11</definedName>
    <definedName name="FinPpto">#REF!</definedName>
    <definedName name="FORMALETA">#REF!</definedName>
    <definedName name="FormLinPresup">#REF!</definedName>
    <definedName name="formula" localSheetId="5">'[17]VERIFICACION TECNICA'!$A$34:$B$37</definedName>
    <definedName name="formula" localSheetId="7">'[18]VERIFICACION TECNICA'!$A$34:$B$37</definedName>
    <definedName name="formula" localSheetId="3">'VERIFICACION TECNICA'!$A$40:$B$43</definedName>
    <definedName name="formula">#REF!</definedName>
    <definedName name="GACETA">#REF!</definedName>
    <definedName name="gfr">#REF!</definedName>
    <definedName name="GUADUA">'[5]LISTA DE MATERIALES'!$D$49</definedName>
    <definedName name="HERRMENOR">'[5]LISTA DE MATERIALES'!$D$50</definedName>
    <definedName name="HTML_CodePage" hidden="1">1252</definedName>
    <definedName name="HTML_Control" localSheetId="5" hidden="1">{"'Hoja1'!$A$1:$I$70"}</definedName>
    <definedName name="HTML_Control" localSheetId="7" hidden="1">{"'Hoja1'!$A$1:$I$70"}</definedName>
    <definedName name="HTML_Control" localSheetId="3" hidden="1">{"'Hoja1'!$A$1:$I$70"}</definedName>
    <definedName name="HTML_Control" hidden="1">{"'Hoja1'!$A$1:$I$70"}</definedName>
    <definedName name="HTML_Description" hidden="1">""</definedName>
    <definedName name="HTML_Email" hidden="1">""</definedName>
    <definedName name="HTML_Header" hidden="1">"Hoja1"</definedName>
    <definedName name="HTML_LastUpdate" hidden="1">"27/12/2000"</definedName>
    <definedName name="HTML_LineAfter" hidden="1">FALSE</definedName>
    <definedName name="HTML_LineBefore" hidden="1">FALSE</definedName>
    <definedName name="HTML_Name" hidden="1">"win98"</definedName>
    <definedName name="HTML_OBDlg2" hidden="1">TRUE</definedName>
    <definedName name="HTML_OBDlg4" hidden="1">TRUE</definedName>
    <definedName name="HTML_OS" hidden="1">0</definedName>
    <definedName name="HTML_PathFile" hidden="1">"C:\Mis documentos\HTML.htm"</definedName>
    <definedName name="HTML_Title" hidden="1">"CALENDARIO 2001"</definedName>
    <definedName name="i" hidden="1">[1]PRESUP.!#REF!</definedName>
    <definedName name="iii" hidden="1">[1]PRESUP.!#REF!</definedName>
    <definedName name="IMPRE">#REF!</definedName>
    <definedName name="Imprev">#REF!</definedName>
    <definedName name="inf">#REF!</definedName>
    <definedName name="INICIA">#REF!</definedName>
    <definedName name="INICIOPPTO">#REF!</definedName>
    <definedName name="Instalacion">#REF!</definedName>
    <definedName name="Insumos">#REF!</definedName>
    <definedName name="INTERVENTOR">#REF!</definedName>
    <definedName name="item">#REF!</definedName>
    <definedName name="IVA">#REF!</definedName>
    <definedName name="IvaSUtl">#REF!</definedName>
    <definedName name="j">#REF!</definedName>
    <definedName name="JU">#REF!</definedName>
    <definedName name="KIU">[8]Presup_Cancha!$J$15:$J$20</definedName>
    <definedName name="l">[19]Insumos!$A$4:$A$1761</definedName>
    <definedName name="L_">#REF!</definedName>
    <definedName name="LineaPresup">#REF!</definedName>
    <definedName name="List_cuadrillas">[11]Salarios!$D$8:$P$8</definedName>
    <definedName name="LISTADOEQUIPOS">[3]Equipo!$A$16:$A$80</definedName>
    <definedName name="LISTADOMATERIALES">[3]Material!$A$11:$A$1009</definedName>
    <definedName name="LISTADOMO">[3]M.Obra!$A$21:$A$50</definedName>
    <definedName name="LISTADOTRANSPORTES">[3]Transp.!$A$16:$A$50</definedName>
    <definedName name="ll">[11]PRESUPUESTO!#REF!</definedName>
    <definedName name="M.O">[8]M.Obra!$B$35:$B$42</definedName>
    <definedName name="MANODEOBRA">[3]M.Obra!$A$21:$I$50</definedName>
    <definedName name="MATER">[13]MATERIAL!$B$3:$B$580</definedName>
    <definedName name="materiales">[14]materiales!$A$7:$A$1317</definedName>
    <definedName name="MATERIALES_2">[15]materiales!$A$7:$A$1317</definedName>
    <definedName name="MI">#REF!,#REF!,#REF!,#REF!,#REF!,#REF!,#REF!</definedName>
    <definedName name="ML">#REF!,#REF!,#REF!,#REF!,#REF!,#REF!,#REF!</definedName>
    <definedName name="MOCERRPOLISOMBRA">'[5]MANO DE OBRA'!$D$9</definedName>
    <definedName name="MOLOCALIZYREP">'[5]MANO DE OBRA'!$D$38</definedName>
    <definedName name="MORTERO">#REF!</definedName>
    <definedName name="MORTERO24">#REF!</definedName>
    <definedName name="NI">#REF!</definedName>
    <definedName name="ninguno">#REF!</definedName>
    <definedName name="NVOCD">[6]INSUMOS!$P$6</definedName>
    <definedName name="OBRA_CIVIL">'[12]2.PRESUPUESTO OBRA CIVIL'!$A$4:$G$224</definedName>
    <definedName name="OficialHR">[6]F.Prestacional!$G$10</definedName>
    <definedName name="otros">[14]otros!$A$6:$A$1235</definedName>
    <definedName name="OTROS_2">[15]otros!$A$6:$A$1235</definedName>
    <definedName name="P0">#REF!</definedName>
    <definedName name="PA">[11]PRESUPUESTO!#REF!</definedName>
    <definedName name="pasamanos">#REF!</definedName>
    <definedName name="PB">[11]PRESUPUESTO!#REF!</definedName>
    <definedName name="PC">[11]PRESUPUESTO!#REF!</definedName>
    <definedName name="PE">[11]PRESUPUESTO!#REF!</definedName>
    <definedName name="PL">[11]PRESUPUESTO!#REF!</definedName>
    <definedName name="PLAZO">#REF!</definedName>
    <definedName name="Plegable">#REF!</definedName>
    <definedName name="po">#REF!</definedName>
    <definedName name="POLISOMBRA">'[5]LISTA DE MATERIALES'!$D$78</definedName>
    <definedName name="PRECIOS">#REF!</definedName>
    <definedName name="PROGRAMA">'[20]Planes Validar'!$B$2:$B$7</definedName>
    <definedName name="PUESTA" hidden="1">[1]PRESUP.!#REF!</definedName>
    <definedName name="PUNTILLA2">'[5]LISTA DE MATERIALES'!$D$82</definedName>
    <definedName name="q">#REF!</definedName>
    <definedName name="q_t_">#REF!</definedName>
    <definedName name="q0">#REF!</definedName>
    <definedName name="R_">#REF!</definedName>
    <definedName name="RCindPresup">#REF!</definedName>
    <definedName name="RECCUN">#REF!</definedName>
    <definedName name="ResEquipo">#REF!</definedName>
    <definedName name="ResMateriales">#REF!</definedName>
    <definedName name="ResMO">#REF!</definedName>
    <definedName name="ResOtros">#REF!</definedName>
    <definedName name="resumenlicit">#REF!</definedName>
    <definedName name="ResUnit_CD">#REF!</definedName>
    <definedName name="rrrr">#REF!</definedName>
    <definedName name="s">#REF!</definedName>
    <definedName name="SA">[11]PRESUPUESTO!#REF!</definedName>
    <definedName name="Salarios">#REF!</definedName>
    <definedName name="SB">[11]PRESUPUESTO!#REF!</definedName>
    <definedName name="SbtPpto">#REF!</definedName>
    <definedName name="SC">[11]PRESUPUESTO!#REF!</definedName>
    <definedName name="SE">[11]PRESUPUESTO!#REF!</definedName>
    <definedName name="SELECCION">[20]Soluciones!$B$7</definedName>
    <definedName name="SG">[9]ANALISIS!#REF!</definedName>
    <definedName name="SL">#REF!</definedName>
    <definedName name="SOLADO">#REF!</definedName>
    <definedName name="SR">#REF!</definedName>
    <definedName name="SUBPRODUCTOS">#REF!</definedName>
    <definedName name="SUBTOTAL">#REF!</definedName>
    <definedName name="SUBTOTALMAT">'[11]2,2,6,1 Pilotes 0,30'!$I$19</definedName>
    <definedName name="sumideros">[9]ANALISIS!#REF!</definedName>
    <definedName name="SUMJ">#REF!</definedName>
    <definedName name="Summary">#REF!</definedName>
    <definedName name="SUNREC">#REF!</definedName>
    <definedName name="t_">#REF!</definedName>
    <definedName name="TA">[11]PRESUPUESTO!#REF!</definedName>
    <definedName name="TB">[11]PRESUPUESTO!#REF!</definedName>
    <definedName name="TC">[11]PRESUPUESTO!#REF!</definedName>
    <definedName name="TE">[11]PRESUPUESTO!#REF!</definedName>
    <definedName name="Títulos">'[21]062'!$A$1:$G$7</definedName>
    <definedName name="_xlnm.Print_Titles" localSheetId="5">'CALIFICACION PERSONAL'!$A:$B,'CALIFICACION PERSONAL'!$1:$11</definedName>
    <definedName name="_xlnm.Print_Titles" localSheetId="3">'VERIFICACION TECNICA'!$A:$B,'VERIFICACION TECNICA'!$1:$11</definedName>
    <definedName name="_xlnm.Print_Titles" localSheetId="4">VTE!$A:$E,VTE!$1:$19</definedName>
    <definedName name="TL">[11]PRESUPUESTO!#REF!</definedName>
    <definedName name="TOT">#REF!</definedName>
    <definedName name="TotalAIU">[6]PRESUPUESTO!$F$26</definedName>
    <definedName name="Transporte">[11]Trans!$A$12:$I$65</definedName>
    <definedName name="TTA">[11]PRESUPUESTO!#REF!</definedName>
    <definedName name="TTB">[11]PRESUPUESTO!#REF!</definedName>
    <definedName name="TTC">[11]PRESUPUESTO!#REF!</definedName>
    <definedName name="TTE">[11]PRESUPUESTO!#REF!</definedName>
    <definedName name="TTL">[11]PRESUPUESTO!#REF!</definedName>
    <definedName name="TtlCD">#REF!</definedName>
    <definedName name="TtlCDCronog">[6]CRONOGRAMA!$G$21</definedName>
    <definedName name="Unidades">#REF!</definedName>
    <definedName name="UNIT">#REF!</definedName>
    <definedName name="UTIL">#REF!</definedName>
    <definedName name="Utilidad">#REF!</definedName>
    <definedName name="VACUMULADO">#REF!</definedName>
    <definedName name="VALOR1">#REF!</definedName>
    <definedName name="VALOR2">#REF!</definedName>
    <definedName name="vcontrato">#REF!</definedName>
    <definedName name="VENCIMIENTO">#REF!</definedName>
    <definedName name="VRTTLPPTO">[6]PRESUPUESTO!$G$28</definedName>
    <definedName name="VRTTLUNDS">#REF!</definedName>
    <definedName name="VrUtilidad">#REF!</definedName>
    <definedName name="W">[22]Mat!$A$11:$A$1041</definedName>
    <definedName name="X">#REF!</definedName>
    <definedName name="XXX">'[16]MANO DE OBRA'!$D$38</definedName>
    <definedName name="Y">#REF!</definedName>
    <definedName name="YA">#REF!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K168" i="72" l="1"/>
  <c r="H168" i="72"/>
  <c r="I10" i="72"/>
  <c r="A3" i="72" l="1"/>
  <c r="D168" i="72"/>
  <c r="M168" i="72" s="1"/>
  <c r="M163" i="72"/>
  <c r="J163" i="72"/>
  <c r="M162" i="72"/>
  <c r="J162" i="72"/>
  <c r="M161" i="72"/>
  <c r="J161" i="72"/>
  <c r="M160" i="72"/>
  <c r="L160" i="72"/>
  <c r="J160" i="72"/>
  <c r="I160" i="72"/>
  <c r="G160" i="72"/>
  <c r="M159" i="72"/>
  <c r="L159" i="72"/>
  <c r="J159" i="72"/>
  <c r="I159" i="72"/>
  <c r="M158" i="72"/>
  <c r="L158" i="72"/>
  <c r="J158" i="72"/>
  <c r="I158" i="72"/>
  <c r="G158" i="72"/>
  <c r="M157" i="72"/>
  <c r="L157" i="72"/>
  <c r="J157" i="72"/>
  <c r="I157" i="72"/>
  <c r="G157" i="72"/>
  <c r="M156" i="72"/>
  <c r="L156" i="72"/>
  <c r="J156" i="72"/>
  <c r="I156" i="72"/>
  <c r="G156" i="72"/>
  <c r="M155" i="72"/>
  <c r="L155" i="72"/>
  <c r="J155" i="72"/>
  <c r="I155" i="72"/>
  <c r="G155" i="72"/>
  <c r="M154" i="72"/>
  <c r="L154" i="72"/>
  <c r="J154" i="72"/>
  <c r="I154" i="72"/>
  <c r="G154" i="72"/>
  <c r="M153" i="72"/>
  <c r="L153" i="72"/>
  <c r="J153" i="72"/>
  <c r="I153" i="72"/>
  <c r="G153" i="72"/>
  <c r="M152" i="72"/>
  <c r="L152" i="72"/>
  <c r="J152" i="72"/>
  <c r="I152" i="72"/>
  <c r="G152" i="72"/>
  <c r="M151" i="72"/>
  <c r="L151" i="72"/>
  <c r="J151" i="72"/>
  <c r="I151" i="72"/>
  <c r="G151" i="72"/>
  <c r="M150" i="72"/>
  <c r="L150" i="72"/>
  <c r="J150" i="72"/>
  <c r="I150" i="72"/>
  <c r="G150" i="72"/>
  <c r="M149" i="72"/>
  <c r="L149" i="72"/>
  <c r="J149" i="72"/>
  <c r="I149" i="72"/>
  <c r="G149" i="72"/>
  <c r="M148" i="72"/>
  <c r="L148" i="72"/>
  <c r="J148" i="72"/>
  <c r="I148" i="72"/>
  <c r="M147" i="72"/>
  <c r="J147" i="72"/>
  <c r="M146" i="72"/>
  <c r="L146" i="72"/>
  <c r="J146" i="72"/>
  <c r="I146" i="72"/>
  <c r="G146" i="72"/>
  <c r="M145" i="72"/>
  <c r="L145" i="72"/>
  <c r="J145" i="72"/>
  <c r="I145" i="72"/>
  <c r="G145" i="72"/>
  <c r="M144" i="72"/>
  <c r="L144" i="72"/>
  <c r="J144" i="72"/>
  <c r="I144" i="72"/>
  <c r="G144" i="72"/>
  <c r="M143" i="72"/>
  <c r="L143" i="72"/>
  <c r="J143" i="72"/>
  <c r="I143" i="72"/>
  <c r="G143" i="72"/>
  <c r="M142" i="72"/>
  <c r="L142" i="72"/>
  <c r="J142" i="72"/>
  <c r="I142" i="72"/>
  <c r="G142" i="72"/>
  <c r="M141" i="72"/>
  <c r="L141" i="72"/>
  <c r="J141" i="72"/>
  <c r="I141" i="72"/>
  <c r="G141" i="72"/>
  <c r="M140" i="72"/>
  <c r="L140" i="72"/>
  <c r="J140" i="72"/>
  <c r="I140" i="72"/>
  <c r="G140" i="72"/>
  <c r="M139" i="72"/>
  <c r="L139" i="72"/>
  <c r="J139" i="72"/>
  <c r="I139" i="72"/>
  <c r="G139" i="72"/>
  <c r="M138" i="72"/>
  <c r="L138" i="72"/>
  <c r="J138" i="72"/>
  <c r="I138" i="72"/>
  <c r="G138" i="72"/>
  <c r="M137" i="72"/>
  <c r="L137" i="72"/>
  <c r="J137" i="72"/>
  <c r="I137" i="72"/>
  <c r="G137" i="72"/>
  <c r="M136" i="72"/>
  <c r="L136" i="72"/>
  <c r="J136" i="72"/>
  <c r="I136" i="72"/>
  <c r="G136" i="72"/>
  <c r="M135" i="72"/>
  <c r="L135" i="72"/>
  <c r="J135" i="72"/>
  <c r="I135" i="72"/>
  <c r="G135" i="72"/>
  <c r="M134" i="72"/>
  <c r="L134" i="72"/>
  <c r="J134" i="72"/>
  <c r="I134" i="72"/>
  <c r="G134" i="72"/>
  <c r="M133" i="72"/>
  <c r="L133" i="72"/>
  <c r="J133" i="72"/>
  <c r="I133" i="72"/>
  <c r="G133" i="72"/>
  <c r="M132" i="72"/>
  <c r="L132" i="72"/>
  <c r="J132" i="72"/>
  <c r="I132" i="72"/>
  <c r="G132" i="72"/>
  <c r="M131" i="72"/>
  <c r="L131" i="72"/>
  <c r="J131" i="72"/>
  <c r="I131" i="72"/>
  <c r="G131" i="72"/>
  <c r="M130" i="72"/>
  <c r="L130" i="72"/>
  <c r="J130" i="72"/>
  <c r="I130" i="72"/>
  <c r="G130" i="72"/>
  <c r="M129" i="72"/>
  <c r="L129" i="72"/>
  <c r="J129" i="72"/>
  <c r="I129" i="72"/>
  <c r="G129" i="72"/>
  <c r="M128" i="72"/>
  <c r="L128" i="72"/>
  <c r="J128" i="72"/>
  <c r="I128" i="72"/>
  <c r="G128" i="72"/>
  <c r="M127" i="72"/>
  <c r="L127" i="72"/>
  <c r="J127" i="72"/>
  <c r="I127" i="72"/>
  <c r="G127" i="72"/>
  <c r="M126" i="72"/>
  <c r="L126" i="72"/>
  <c r="J126" i="72"/>
  <c r="I126" i="72"/>
  <c r="G126" i="72"/>
  <c r="M125" i="72"/>
  <c r="L125" i="72"/>
  <c r="J125" i="72"/>
  <c r="I125" i="72"/>
  <c r="G125" i="72"/>
  <c r="M124" i="72"/>
  <c r="L124" i="72"/>
  <c r="J124" i="72"/>
  <c r="I124" i="72"/>
  <c r="G124" i="72"/>
  <c r="M123" i="72"/>
  <c r="L123" i="72"/>
  <c r="J123" i="72"/>
  <c r="I123" i="72"/>
  <c r="G123" i="72"/>
  <c r="G147" i="72" s="1"/>
  <c r="M122" i="72"/>
  <c r="L122" i="72"/>
  <c r="L147" i="72" s="1"/>
  <c r="J122" i="72"/>
  <c r="I122" i="72"/>
  <c r="G122" i="72"/>
  <c r="M121" i="72"/>
  <c r="L121" i="72"/>
  <c r="J121" i="72"/>
  <c r="I121" i="72"/>
  <c r="M120" i="72"/>
  <c r="J120" i="72"/>
  <c r="M119" i="72"/>
  <c r="L119" i="72"/>
  <c r="J119" i="72"/>
  <c r="I119" i="72"/>
  <c r="G119" i="72"/>
  <c r="M118" i="72"/>
  <c r="L118" i="72"/>
  <c r="J118" i="72"/>
  <c r="I118" i="72"/>
  <c r="G118" i="72"/>
  <c r="M117" i="72"/>
  <c r="L117" i="72"/>
  <c r="J117" i="72"/>
  <c r="I117" i="72"/>
  <c r="G117" i="72"/>
  <c r="M116" i="72"/>
  <c r="L116" i="72"/>
  <c r="J116" i="72"/>
  <c r="I116" i="72"/>
  <c r="G116" i="72"/>
  <c r="M115" i="72"/>
  <c r="L115" i="72"/>
  <c r="J115" i="72"/>
  <c r="I115" i="72"/>
  <c r="G115" i="72"/>
  <c r="M114" i="72"/>
  <c r="L114" i="72"/>
  <c r="J114" i="72"/>
  <c r="I114" i="72"/>
  <c r="G114" i="72"/>
  <c r="M113" i="72"/>
  <c r="L113" i="72"/>
  <c r="J113" i="72"/>
  <c r="I113" i="72"/>
  <c r="G113" i="72"/>
  <c r="M112" i="72"/>
  <c r="L112" i="72"/>
  <c r="J112" i="72"/>
  <c r="I112" i="72"/>
  <c r="G112" i="72"/>
  <c r="M111" i="72"/>
  <c r="L111" i="72"/>
  <c r="J111" i="72"/>
  <c r="I111" i="72"/>
  <c r="G111" i="72"/>
  <c r="M110" i="72"/>
  <c r="L110" i="72"/>
  <c r="J110" i="72"/>
  <c r="I110" i="72"/>
  <c r="G110" i="72"/>
  <c r="M109" i="72"/>
  <c r="L109" i="72"/>
  <c r="J109" i="72"/>
  <c r="I109" i="72"/>
  <c r="G109" i="72"/>
  <c r="M108" i="72"/>
  <c r="L108" i="72"/>
  <c r="J108" i="72"/>
  <c r="I108" i="72"/>
  <c r="G108" i="72"/>
  <c r="M107" i="72"/>
  <c r="L107" i="72"/>
  <c r="J107" i="72"/>
  <c r="I107" i="72"/>
  <c r="G107" i="72"/>
  <c r="M106" i="72"/>
  <c r="L106" i="72"/>
  <c r="J106" i="72"/>
  <c r="I106" i="72"/>
  <c r="G106" i="72"/>
  <c r="M105" i="72"/>
  <c r="L105" i="72"/>
  <c r="J105" i="72"/>
  <c r="I105" i="72"/>
  <c r="G105" i="72"/>
  <c r="M104" i="72"/>
  <c r="L104" i="72"/>
  <c r="J104" i="72"/>
  <c r="I104" i="72"/>
  <c r="G104" i="72"/>
  <c r="M103" i="72"/>
  <c r="L103" i="72"/>
  <c r="J103" i="72"/>
  <c r="I103" i="72"/>
  <c r="G103" i="72"/>
  <c r="M102" i="72"/>
  <c r="L102" i="72"/>
  <c r="J102" i="72"/>
  <c r="I102" i="72"/>
  <c r="G102" i="72"/>
  <c r="M101" i="72"/>
  <c r="L101" i="72"/>
  <c r="J101" i="72"/>
  <c r="I101" i="72"/>
  <c r="G101" i="72"/>
  <c r="M100" i="72"/>
  <c r="L100" i="72"/>
  <c r="J100" i="72"/>
  <c r="I100" i="72"/>
  <c r="G100" i="72"/>
  <c r="M99" i="72"/>
  <c r="L99" i="72"/>
  <c r="J99" i="72"/>
  <c r="I99" i="72"/>
  <c r="G99" i="72"/>
  <c r="M98" i="72"/>
  <c r="L98" i="72"/>
  <c r="J98" i="72"/>
  <c r="I98" i="72"/>
  <c r="G98" i="72"/>
  <c r="M97" i="72"/>
  <c r="L97" i="72"/>
  <c r="J97" i="72"/>
  <c r="I97" i="72"/>
  <c r="G97" i="72"/>
  <c r="M96" i="72"/>
  <c r="L96" i="72"/>
  <c r="J96" i="72"/>
  <c r="I96" i="72"/>
  <c r="M95" i="72"/>
  <c r="L95" i="72"/>
  <c r="J95" i="72"/>
  <c r="I95" i="72"/>
  <c r="M94" i="72"/>
  <c r="J94" i="72"/>
  <c r="M93" i="72"/>
  <c r="L93" i="72"/>
  <c r="J93" i="72"/>
  <c r="I93" i="72"/>
  <c r="G93" i="72"/>
  <c r="M92" i="72"/>
  <c r="L92" i="72"/>
  <c r="J92" i="72"/>
  <c r="I92" i="72"/>
  <c r="G92" i="72"/>
  <c r="M91" i="72"/>
  <c r="L91" i="72"/>
  <c r="J91" i="72"/>
  <c r="I91" i="72"/>
  <c r="G91" i="72"/>
  <c r="M90" i="72"/>
  <c r="L90" i="72"/>
  <c r="J90" i="72"/>
  <c r="I90" i="72"/>
  <c r="G90" i="72"/>
  <c r="G94" i="72" s="1"/>
  <c r="M89" i="72"/>
  <c r="L89" i="72"/>
  <c r="J89" i="72"/>
  <c r="I89" i="72"/>
  <c r="M88" i="72"/>
  <c r="J88" i="72"/>
  <c r="M87" i="72"/>
  <c r="L87" i="72"/>
  <c r="J87" i="72"/>
  <c r="I87" i="72"/>
  <c r="G87" i="72"/>
  <c r="M86" i="72"/>
  <c r="L86" i="72"/>
  <c r="J86" i="72"/>
  <c r="I86" i="72"/>
  <c r="G86" i="72"/>
  <c r="M85" i="72"/>
  <c r="L85" i="72"/>
  <c r="J85" i="72"/>
  <c r="I85" i="72"/>
  <c r="G85" i="72"/>
  <c r="M84" i="72"/>
  <c r="L84" i="72"/>
  <c r="J84" i="72"/>
  <c r="I84" i="72"/>
  <c r="G84" i="72"/>
  <c r="M83" i="72"/>
  <c r="L83" i="72"/>
  <c r="J83" i="72"/>
  <c r="I83" i="72"/>
  <c r="G83" i="72"/>
  <c r="M82" i="72"/>
  <c r="L82" i="72"/>
  <c r="J82" i="72"/>
  <c r="I82" i="72"/>
  <c r="M81" i="72"/>
  <c r="J81" i="72"/>
  <c r="M80" i="72"/>
  <c r="L80" i="72"/>
  <c r="J80" i="72"/>
  <c r="I80" i="72"/>
  <c r="G80" i="72"/>
  <c r="M79" i="72"/>
  <c r="L79" i="72"/>
  <c r="J79" i="72"/>
  <c r="I79" i="72"/>
  <c r="G79" i="72"/>
  <c r="M78" i="72"/>
  <c r="L78" i="72"/>
  <c r="J78" i="72"/>
  <c r="I78" i="72"/>
  <c r="G78" i="72"/>
  <c r="G81" i="72" s="1"/>
  <c r="M77" i="72"/>
  <c r="L77" i="72"/>
  <c r="J77" i="72"/>
  <c r="I77" i="72"/>
  <c r="M76" i="72"/>
  <c r="J76" i="72"/>
  <c r="M75" i="72"/>
  <c r="L75" i="72"/>
  <c r="J75" i="72"/>
  <c r="I75" i="72"/>
  <c r="I76" i="72" s="1"/>
  <c r="G75" i="72"/>
  <c r="M74" i="72"/>
  <c r="L74" i="72"/>
  <c r="J74" i="72"/>
  <c r="I74" i="72"/>
  <c r="G74" i="72"/>
  <c r="G76" i="72" s="1"/>
  <c r="M73" i="72"/>
  <c r="L73" i="72"/>
  <c r="J73" i="72"/>
  <c r="I73" i="72"/>
  <c r="M72" i="72"/>
  <c r="J72" i="72"/>
  <c r="M71" i="72"/>
  <c r="L71" i="72"/>
  <c r="L72" i="72" s="1"/>
  <c r="J71" i="72"/>
  <c r="I71" i="72"/>
  <c r="I72" i="72" s="1"/>
  <c r="G71" i="72"/>
  <c r="G72" i="72" s="1"/>
  <c r="M70" i="72"/>
  <c r="L70" i="72"/>
  <c r="J70" i="72"/>
  <c r="I70" i="72"/>
  <c r="M69" i="72"/>
  <c r="J69" i="72"/>
  <c r="M68" i="72"/>
  <c r="L68" i="72"/>
  <c r="J68" i="72"/>
  <c r="I68" i="72"/>
  <c r="G68" i="72"/>
  <c r="M67" i="72"/>
  <c r="L67" i="72"/>
  <c r="J67" i="72"/>
  <c r="I67" i="72"/>
  <c r="G67" i="72"/>
  <c r="M66" i="72"/>
  <c r="L66" i="72"/>
  <c r="J66" i="72"/>
  <c r="I66" i="72"/>
  <c r="G66" i="72"/>
  <c r="M65" i="72"/>
  <c r="L65" i="72"/>
  <c r="J65" i="72"/>
  <c r="I65" i="72"/>
  <c r="G65" i="72"/>
  <c r="G69" i="72" s="1"/>
  <c r="M64" i="72"/>
  <c r="L64" i="72"/>
  <c r="J64" i="72"/>
  <c r="I64" i="72"/>
  <c r="M63" i="72"/>
  <c r="J63" i="72"/>
  <c r="M62" i="72"/>
  <c r="L62" i="72"/>
  <c r="J62" i="72"/>
  <c r="I62" i="72"/>
  <c r="G62" i="72"/>
  <c r="M61" i="72"/>
  <c r="L61" i="72"/>
  <c r="J61" i="72"/>
  <c r="I61" i="72"/>
  <c r="G61" i="72"/>
  <c r="M60" i="72"/>
  <c r="L60" i="72"/>
  <c r="J60" i="72"/>
  <c r="I60" i="72"/>
  <c r="G60" i="72"/>
  <c r="M59" i="72"/>
  <c r="L59" i="72"/>
  <c r="J59" i="72"/>
  <c r="I59" i="72"/>
  <c r="G59" i="72"/>
  <c r="M58" i="72"/>
  <c r="L58" i="72"/>
  <c r="J58" i="72"/>
  <c r="I58" i="72"/>
  <c r="G58" i="72"/>
  <c r="M57" i="72"/>
  <c r="L57" i="72"/>
  <c r="J57" i="72"/>
  <c r="I57" i="72"/>
  <c r="G57" i="72"/>
  <c r="M56" i="72"/>
  <c r="L56" i="72"/>
  <c r="J56" i="72"/>
  <c r="I56" i="72"/>
  <c r="G56" i="72"/>
  <c r="M55" i="72"/>
  <c r="L55" i="72"/>
  <c r="J55" i="72"/>
  <c r="I55" i="72"/>
  <c r="M54" i="72"/>
  <c r="J54" i="72"/>
  <c r="M53" i="72"/>
  <c r="L53" i="72"/>
  <c r="J53" i="72"/>
  <c r="I53" i="72"/>
  <c r="G53" i="72"/>
  <c r="M52" i="72"/>
  <c r="L52" i="72"/>
  <c r="J52" i="72"/>
  <c r="I52" i="72"/>
  <c r="G52" i="72"/>
  <c r="M51" i="72"/>
  <c r="L51" i="72"/>
  <c r="J51" i="72"/>
  <c r="I51" i="72"/>
  <c r="G51" i="72"/>
  <c r="M50" i="72"/>
  <c r="L50" i="72"/>
  <c r="J50" i="72"/>
  <c r="I50" i="72"/>
  <c r="G50" i="72"/>
  <c r="M49" i="72"/>
  <c r="L49" i="72"/>
  <c r="J49" i="72"/>
  <c r="I49" i="72"/>
  <c r="M48" i="72"/>
  <c r="J48" i="72"/>
  <c r="M47" i="72"/>
  <c r="L47" i="72"/>
  <c r="J47" i="72"/>
  <c r="I47" i="72"/>
  <c r="G47" i="72"/>
  <c r="M46" i="72"/>
  <c r="L46" i="72"/>
  <c r="J46" i="72"/>
  <c r="I46" i="72"/>
  <c r="G46" i="72"/>
  <c r="M45" i="72"/>
  <c r="L45" i="72"/>
  <c r="J45" i="72"/>
  <c r="I45" i="72"/>
  <c r="G45" i="72"/>
  <c r="M44" i="72"/>
  <c r="L44" i="72"/>
  <c r="J44" i="72"/>
  <c r="I44" i="72"/>
  <c r="G44" i="72"/>
  <c r="M43" i="72"/>
  <c r="L43" i="72"/>
  <c r="J43" i="72"/>
  <c r="I43" i="72"/>
  <c r="G43" i="72"/>
  <c r="M42" i="72"/>
  <c r="L42" i="72"/>
  <c r="J42" i="72"/>
  <c r="I42" i="72"/>
  <c r="G42" i="72"/>
  <c r="M41" i="72"/>
  <c r="L41" i="72"/>
  <c r="J41" i="72"/>
  <c r="I41" i="72"/>
  <c r="G41" i="72"/>
  <c r="M40" i="72"/>
  <c r="L40" i="72"/>
  <c r="J40" i="72"/>
  <c r="I40" i="72"/>
  <c r="G40" i="72"/>
  <c r="M39" i="72"/>
  <c r="L39" i="72"/>
  <c r="J39" i="72"/>
  <c r="I39" i="72"/>
  <c r="G39" i="72"/>
  <c r="M38" i="72"/>
  <c r="L38" i="72"/>
  <c r="J38" i="72"/>
  <c r="I38" i="72"/>
  <c r="G38" i="72"/>
  <c r="M37" i="72"/>
  <c r="L37" i="72"/>
  <c r="J37" i="72"/>
  <c r="I37" i="72"/>
  <c r="G37" i="72"/>
  <c r="M36" i="72"/>
  <c r="L36" i="72"/>
  <c r="J36" i="72"/>
  <c r="I36" i="72"/>
  <c r="G36" i="72"/>
  <c r="M35" i="72"/>
  <c r="L35" i="72"/>
  <c r="J35" i="72"/>
  <c r="I35" i="72"/>
  <c r="G35" i="72"/>
  <c r="M34" i="72"/>
  <c r="L34" i="72"/>
  <c r="J34" i="72"/>
  <c r="I34" i="72"/>
  <c r="G34" i="72"/>
  <c r="M33" i="72"/>
  <c r="L33" i="72"/>
  <c r="J33" i="72"/>
  <c r="I33" i="72"/>
  <c r="G33" i="72"/>
  <c r="M32" i="72"/>
  <c r="L32" i="72"/>
  <c r="J32" i="72"/>
  <c r="I32" i="72"/>
  <c r="I48" i="72" s="1"/>
  <c r="G32" i="72"/>
  <c r="M31" i="72"/>
  <c r="L31" i="72"/>
  <c r="J31" i="72"/>
  <c r="I31" i="72"/>
  <c r="M30" i="72"/>
  <c r="J30" i="72"/>
  <c r="M29" i="72"/>
  <c r="L29" i="72"/>
  <c r="L30" i="72" s="1"/>
  <c r="J29" i="72"/>
  <c r="I29" i="72"/>
  <c r="I30" i="72" s="1"/>
  <c r="G29" i="72"/>
  <c r="G30" i="72" s="1"/>
  <c r="M28" i="72"/>
  <c r="L28" i="72"/>
  <c r="J28" i="72"/>
  <c r="I28" i="72"/>
  <c r="M27" i="72"/>
  <c r="J27" i="72"/>
  <c r="M26" i="72"/>
  <c r="L26" i="72"/>
  <c r="J26" i="72"/>
  <c r="I26" i="72"/>
  <c r="G26" i="72"/>
  <c r="M25" i="72"/>
  <c r="L25" i="72"/>
  <c r="J25" i="72"/>
  <c r="I25" i="72"/>
  <c r="G25" i="72"/>
  <c r="M24" i="72"/>
  <c r="L24" i="72"/>
  <c r="J24" i="72"/>
  <c r="I24" i="72"/>
  <c r="G24" i="72"/>
  <c r="M23" i="72"/>
  <c r="L23" i="72"/>
  <c r="J23" i="72"/>
  <c r="I23" i="72"/>
  <c r="G23" i="72"/>
  <c r="M22" i="72"/>
  <c r="L22" i="72"/>
  <c r="J22" i="72"/>
  <c r="I22" i="72"/>
  <c r="M21" i="72"/>
  <c r="J21" i="72"/>
  <c r="M20" i="72"/>
  <c r="L20" i="72"/>
  <c r="J20" i="72"/>
  <c r="I20" i="72"/>
  <c r="G20" i="72"/>
  <c r="M19" i="72"/>
  <c r="L19" i="72"/>
  <c r="J19" i="72"/>
  <c r="I19" i="72"/>
  <c r="G19" i="72"/>
  <c r="M18" i="72"/>
  <c r="L18" i="72"/>
  <c r="J18" i="72"/>
  <c r="I18" i="72"/>
  <c r="G18" i="72"/>
  <c r="M17" i="72"/>
  <c r="L17" i="72"/>
  <c r="J17" i="72"/>
  <c r="I17" i="72"/>
  <c r="G17" i="72"/>
  <c r="M16" i="72"/>
  <c r="L16" i="72"/>
  <c r="J16" i="72"/>
  <c r="I16" i="72"/>
  <c r="G16" i="72"/>
  <c r="M15" i="72"/>
  <c r="L15" i="72"/>
  <c r="J15" i="72"/>
  <c r="I15" i="72"/>
  <c r="G15" i="72"/>
  <c r="M14" i="72"/>
  <c r="L14" i="72"/>
  <c r="J14" i="72"/>
  <c r="I14" i="72"/>
  <c r="M13" i="72"/>
  <c r="J13" i="72"/>
  <c r="M12" i="72"/>
  <c r="L12" i="72"/>
  <c r="J12" i="72"/>
  <c r="I12" i="72"/>
  <c r="G12" i="72"/>
  <c r="M11" i="72"/>
  <c r="L11" i="72"/>
  <c r="J11" i="72"/>
  <c r="I11" i="72"/>
  <c r="I13" i="72" s="1"/>
  <c r="G11" i="72"/>
  <c r="M10" i="72"/>
  <c r="L10" i="72"/>
  <c r="J10" i="72"/>
  <c r="G10" i="72"/>
  <c r="M9" i="72"/>
  <c r="L9" i="72"/>
  <c r="J9" i="72"/>
  <c r="I9" i="72"/>
  <c r="G13" i="72" l="1"/>
  <c r="L13" i="72"/>
  <c r="G21" i="72"/>
  <c r="G27" i="72"/>
  <c r="G48" i="72"/>
  <c r="G54" i="72"/>
  <c r="G63" i="72"/>
  <c r="L63" i="72"/>
  <c r="L76" i="72"/>
  <c r="G88" i="72"/>
  <c r="L88" i="72"/>
  <c r="G120" i="72"/>
  <c r="I161" i="72"/>
  <c r="G161" i="72"/>
  <c r="J168" i="72"/>
  <c r="L48" i="72"/>
  <c r="L81" i="72"/>
  <c r="L94" i="72"/>
  <c r="L69" i="72"/>
  <c r="L21" i="72"/>
  <c r="L27" i="72"/>
  <c r="L54" i="72"/>
  <c r="L120" i="72"/>
  <c r="L162" i="72" s="1"/>
  <c r="L161" i="72"/>
  <c r="I120" i="72"/>
  <c r="I81" i="72"/>
  <c r="I27" i="72"/>
  <c r="I54" i="72"/>
  <c r="I88" i="72"/>
  <c r="I94" i="72"/>
  <c r="I63" i="72"/>
  <c r="I69" i="72"/>
  <c r="I147" i="72"/>
  <c r="I21" i="72"/>
  <c r="A5" i="60"/>
  <c r="A4" i="60"/>
  <c r="B49" i="57"/>
  <c r="B50" i="57" s="1"/>
  <c r="I162" i="72" l="1"/>
  <c r="L164" i="72"/>
  <c r="G162" i="72"/>
  <c r="G164" i="72" s="1"/>
  <c r="L167" i="72"/>
  <c r="L169" i="72" s="1"/>
  <c r="L166" i="72"/>
  <c r="L165" i="72"/>
  <c r="I164" i="72"/>
  <c r="P16" i="60"/>
  <c r="M16" i="60"/>
  <c r="G167" i="72" l="1"/>
  <c r="G169" i="72" s="1"/>
  <c r="G165" i="72"/>
  <c r="G168" i="72" s="1"/>
  <c r="G166" i="72"/>
  <c r="L168" i="72"/>
  <c r="L170" i="72" s="1"/>
  <c r="L174" i="72" s="1"/>
  <c r="I165" i="72"/>
  <c r="I167" i="72"/>
  <c r="I169" i="72" s="1"/>
  <c r="I166" i="72"/>
  <c r="J17" i="57"/>
  <c r="S16" i="33"/>
  <c r="K54" i="33"/>
  <c r="L54" i="33" s="1"/>
  <c r="G170" i="72" l="1"/>
  <c r="G172" i="72" s="1"/>
  <c r="M174" i="72" s="1"/>
  <c r="L177" i="72"/>
  <c r="L178" i="72" s="1"/>
  <c r="M178" i="72" s="1"/>
  <c r="H26" i="57"/>
  <c r="I168" i="72"/>
  <c r="I170" i="72" s="1"/>
  <c r="I174" i="72" s="1"/>
  <c r="I175" i="72" s="1"/>
  <c r="J175" i="72" s="1"/>
  <c r="D16" i="57"/>
  <c r="G30" i="33"/>
  <c r="H30" i="33" s="1"/>
  <c r="G17" i="33"/>
  <c r="G18" i="33"/>
  <c r="D16" i="33"/>
  <c r="T16" i="33" s="1"/>
  <c r="D14" i="33"/>
  <c r="AE8" i="33"/>
  <c r="AE7" i="33"/>
  <c r="AA8" i="33"/>
  <c r="AA7" i="33"/>
  <c r="W8" i="33"/>
  <c r="W7" i="33"/>
  <c r="S8" i="33"/>
  <c r="S6" i="33"/>
  <c r="O8" i="33"/>
  <c r="O7" i="33"/>
  <c r="K8" i="33"/>
  <c r="G8" i="33"/>
  <c r="J174" i="72" l="1"/>
  <c r="L175" i="72"/>
  <c r="M175" i="72" s="1"/>
  <c r="K180" i="72" s="1"/>
  <c r="I177" i="72"/>
  <c r="I178" i="72" s="1"/>
  <c r="J178" i="72" s="1"/>
  <c r="D26" i="57"/>
  <c r="D30" i="57" s="1"/>
  <c r="H180" i="72"/>
  <c r="S10" i="60"/>
  <c r="P10" i="60"/>
  <c r="M10" i="60"/>
  <c r="AE2" i="33"/>
  <c r="AA2" i="33"/>
  <c r="W2" i="33"/>
  <c r="S2" i="33"/>
  <c r="AE90" i="33"/>
  <c r="AF90" i="33" s="1"/>
  <c r="AE78" i="33"/>
  <c r="AF78" i="33" s="1"/>
  <c r="AE66" i="33"/>
  <c r="AF66" i="33" s="1"/>
  <c r="AE54" i="33"/>
  <c r="AF54" i="33" s="1"/>
  <c r="AE42" i="33"/>
  <c r="AE30" i="33"/>
  <c r="AF30" i="33" s="1"/>
  <c r="AE18" i="33"/>
  <c r="AE17" i="33"/>
  <c r="AA90" i="33"/>
  <c r="AB90" i="33" s="1"/>
  <c r="AA78" i="33"/>
  <c r="AB78" i="33" s="1"/>
  <c r="AA66" i="33"/>
  <c r="AB66" i="33" s="1"/>
  <c r="AA54" i="33"/>
  <c r="AB54" i="33" s="1"/>
  <c r="AA42" i="33"/>
  <c r="AB42" i="33" s="1"/>
  <c r="AA30" i="33"/>
  <c r="AA16" i="33" s="1"/>
  <c r="AB16" i="33" s="1"/>
  <c r="AA18" i="33"/>
  <c r="AA17" i="33"/>
  <c r="W90" i="33"/>
  <c r="X90" i="33" s="1"/>
  <c r="W78" i="33"/>
  <c r="X78" i="33" s="1"/>
  <c r="W66" i="33"/>
  <c r="X66" i="33" s="1"/>
  <c r="W54" i="33"/>
  <c r="X54" i="33" s="1"/>
  <c r="W42" i="33"/>
  <c r="W30" i="33"/>
  <c r="X30" i="33" s="1"/>
  <c r="W18" i="33"/>
  <c r="W17" i="33"/>
  <c r="W16" i="33" l="1"/>
  <c r="X16" i="33" s="1"/>
  <c r="AB30" i="33"/>
  <c r="AA14" i="33"/>
  <c r="AB14" i="33" s="1"/>
  <c r="AA6" i="33"/>
  <c r="AA5" i="33" s="1"/>
  <c r="AE16" i="33"/>
  <c r="AF16" i="33" s="1"/>
  <c r="AF42" i="33"/>
  <c r="AE6" i="33"/>
  <c r="AE5" i="33" s="1"/>
  <c r="AE14" i="33"/>
  <c r="AF14" i="33" s="1"/>
  <c r="X42" i="33"/>
  <c r="W14" i="33"/>
  <c r="X14" i="33" s="1"/>
  <c r="W6" i="33"/>
  <c r="W5" i="33" s="1"/>
  <c r="G14" i="33"/>
  <c r="H14" i="33" s="1"/>
  <c r="G16" i="33"/>
  <c r="H16" i="33" s="1"/>
  <c r="G6" i="33"/>
  <c r="O54" i="33"/>
  <c r="P54" i="33" s="1"/>
  <c r="S54" i="33"/>
  <c r="T54" i="33" s="1"/>
  <c r="S42" i="33"/>
  <c r="O42" i="33"/>
  <c r="P42" i="33" s="1"/>
  <c r="K42" i="33"/>
  <c r="G42" i="33"/>
  <c r="H42" i="33" s="1"/>
  <c r="S30" i="33"/>
  <c r="O30" i="33"/>
  <c r="K30" i="33"/>
  <c r="AB5" i="33" l="1"/>
  <c r="N15" i="57"/>
  <c r="S14" i="33"/>
  <c r="T14" i="33" s="1"/>
  <c r="AF5" i="33"/>
  <c r="P15" i="57"/>
  <c r="X5" i="33"/>
  <c r="L15" i="57"/>
  <c r="T42" i="33"/>
  <c r="S7" i="33"/>
  <c r="S5" i="33" s="1"/>
  <c r="T30" i="33"/>
  <c r="O6" i="33"/>
  <c r="O5" i="33" s="1"/>
  <c r="P30" i="33"/>
  <c r="O14" i="33"/>
  <c r="P14" i="33" s="1"/>
  <c r="K7" i="33"/>
  <c r="L42" i="33"/>
  <c r="L30" i="33"/>
  <c r="K14" i="33"/>
  <c r="G7" i="33"/>
  <c r="K315" i="65"/>
  <c r="H315" i="65"/>
  <c r="A3" i="65"/>
  <c r="J18" i="57" l="1"/>
  <c r="L14" i="33"/>
  <c r="F18" i="57"/>
  <c r="H15" i="57"/>
  <c r="P5" i="33"/>
  <c r="T5" i="33"/>
  <c r="J15" i="57"/>
  <c r="G5" i="33"/>
  <c r="H5" i="33" s="1"/>
  <c r="K316" i="65"/>
  <c r="J308" i="65"/>
  <c r="D15" i="57" l="1"/>
  <c r="H316" i="65"/>
  <c r="H309" i="65" l="1"/>
  <c r="G308" i="65"/>
  <c r="J3" i="65" l="1"/>
  <c r="G3" i="65"/>
  <c r="K309" i="65"/>
  <c r="K306" i="65"/>
  <c r="K307" i="65"/>
  <c r="K305" i="65"/>
  <c r="K11" i="65"/>
  <c r="L11" i="65"/>
  <c r="K12" i="65"/>
  <c r="L12" i="65"/>
  <c r="K13" i="65"/>
  <c r="L13" i="65"/>
  <c r="K14" i="65"/>
  <c r="L14" i="65"/>
  <c r="K15" i="65"/>
  <c r="L15" i="65"/>
  <c r="K16" i="65"/>
  <c r="L16" i="65"/>
  <c r="K17" i="65"/>
  <c r="L17" i="65"/>
  <c r="K18" i="65"/>
  <c r="L18" i="65"/>
  <c r="K19" i="65"/>
  <c r="L19" i="65"/>
  <c r="K20" i="65"/>
  <c r="L20" i="65"/>
  <c r="K21" i="65"/>
  <c r="L21" i="65"/>
  <c r="K22" i="65"/>
  <c r="L22" i="65"/>
  <c r="K23" i="65"/>
  <c r="L23" i="65"/>
  <c r="K24" i="65"/>
  <c r="L24" i="65"/>
  <c r="K25" i="65"/>
  <c r="L25" i="65"/>
  <c r="K26" i="65"/>
  <c r="L26" i="65"/>
  <c r="K27" i="65"/>
  <c r="L27" i="65"/>
  <c r="K28" i="65"/>
  <c r="L28" i="65"/>
  <c r="K29" i="65"/>
  <c r="L29" i="65"/>
  <c r="K30" i="65"/>
  <c r="L30" i="65"/>
  <c r="K31" i="65"/>
  <c r="L31" i="65"/>
  <c r="K32" i="65"/>
  <c r="L32" i="65"/>
  <c r="K33" i="65"/>
  <c r="L33" i="65"/>
  <c r="K34" i="65"/>
  <c r="L34" i="65"/>
  <c r="K35" i="65"/>
  <c r="L35" i="65"/>
  <c r="K36" i="65"/>
  <c r="L36" i="65"/>
  <c r="K37" i="65"/>
  <c r="L37" i="65"/>
  <c r="K38" i="65"/>
  <c r="L38" i="65"/>
  <c r="K39" i="65"/>
  <c r="L39" i="65"/>
  <c r="K40" i="65"/>
  <c r="L40" i="65"/>
  <c r="K41" i="65"/>
  <c r="L41" i="65"/>
  <c r="K42" i="65"/>
  <c r="L42" i="65"/>
  <c r="K43" i="65"/>
  <c r="L43" i="65"/>
  <c r="K44" i="65"/>
  <c r="L44" i="65"/>
  <c r="K45" i="65"/>
  <c r="L45" i="65"/>
  <c r="K46" i="65"/>
  <c r="L46" i="65"/>
  <c r="K47" i="65"/>
  <c r="L47" i="65"/>
  <c r="K48" i="65"/>
  <c r="L48" i="65"/>
  <c r="K49" i="65"/>
  <c r="L49" i="65"/>
  <c r="K50" i="65"/>
  <c r="L50" i="65"/>
  <c r="K51" i="65"/>
  <c r="L51" i="65"/>
  <c r="K52" i="65"/>
  <c r="L52" i="65"/>
  <c r="K53" i="65"/>
  <c r="L53" i="65"/>
  <c r="K54" i="65"/>
  <c r="L54" i="65"/>
  <c r="K55" i="65"/>
  <c r="L55" i="65"/>
  <c r="K56" i="65"/>
  <c r="L56" i="65"/>
  <c r="K57" i="65"/>
  <c r="L57" i="65"/>
  <c r="K58" i="65"/>
  <c r="L58" i="65"/>
  <c r="K59" i="65"/>
  <c r="L59" i="65"/>
  <c r="K60" i="65"/>
  <c r="L60" i="65"/>
  <c r="K61" i="65"/>
  <c r="L61" i="65"/>
  <c r="K62" i="65"/>
  <c r="L62" i="65"/>
  <c r="K63" i="65"/>
  <c r="L63" i="65"/>
  <c r="K64" i="65"/>
  <c r="L64" i="65"/>
  <c r="K65" i="65"/>
  <c r="L65" i="65"/>
  <c r="K66" i="65"/>
  <c r="L66" i="65"/>
  <c r="K67" i="65"/>
  <c r="L67" i="65"/>
  <c r="K68" i="65"/>
  <c r="L68" i="65"/>
  <c r="K69" i="65"/>
  <c r="L69" i="65"/>
  <c r="K70" i="65"/>
  <c r="L70" i="65"/>
  <c r="K71" i="65"/>
  <c r="L71" i="65"/>
  <c r="K72" i="65"/>
  <c r="L72" i="65"/>
  <c r="K73" i="65"/>
  <c r="L73" i="65"/>
  <c r="K74" i="65"/>
  <c r="L74" i="65"/>
  <c r="K75" i="65"/>
  <c r="L75" i="65"/>
  <c r="K76" i="65"/>
  <c r="L76" i="65"/>
  <c r="K77" i="65"/>
  <c r="L77" i="65"/>
  <c r="K78" i="65"/>
  <c r="L78" i="65"/>
  <c r="K79" i="65"/>
  <c r="L79" i="65"/>
  <c r="K80" i="65"/>
  <c r="L80" i="65"/>
  <c r="K81" i="65"/>
  <c r="L81" i="65"/>
  <c r="K82" i="65"/>
  <c r="L82" i="65"/>
  <c r="K83" i="65"/>
  <c r="L83" i="65"/>
  <c r="K84" i="65"/>
  <c r="L84" i="65"/>
  <c r="K85" i="65"/>
  <c r="L85" i="65"/>
  <c r="K86" i="65"/>
  <c r="L86" i="65"/>
  <c r="K87" i="65"/>
  <c r="L87" i="65"/>
  <c r="K88" i="65"/>
  <c r="L88" i="65"/>
  <c r="K89" i="65"/>
  <c r="L89" i="65"/>
  <c r="K90" i="65"/>
  <c r="L90" i="65"/>
  <c r="K91" i="65"/>
  <c r="L91" i="65"/>
  <c r="K92" i="65"/>
  <c r="L92" i="65"/>
  <c r="K93" i="65"/>
  <c r="L93" i="65"/>
  <c r="K94" i="65"/>
  <c r="L94" i="65"/>
  <c r="K95" i="65"/>
  <c r="L95" i="65"/>
  <c r="K96" i="65"/>
  <c r="L96" i="65"/>
  <c r="K97" i="65"/>
  <c r="L97" i="65"/>
  <c r="K98" i="65"/>
  <c r="L98" i="65"/>
  <c r="K99" i="65"/>
  <c r="L99" i="65"/>
  <c r="K100" i="65"/>
  <c r="L100" i="65"/>
  <c r="K101" i="65"/>
  <c r="L101" i="65"/>
  <c r="K102" i="65"/>
  <c r="L102" i="65"/>
  <c r="K103" i="65"/>
  <c r="L103" i="65"/>
  <c r="K104" i="65"/>
  <c r="L104" i="65"/>
  <c r="K105" i="65"/>
  <c r="L105" i="65"/>
  <c r="K106" i="65"/>
  <c r="L106" i="65"/>
  <c r="K107" i="65"/>
  <c r="L107" i="65"/>
  <c r="K108" i="65"/>
  <c r="L108" i="65"/>
  <c r="K109" i="65"/>
  <c r="L109" i="65"/>
  <c r="K110" i="65"/>
  <c r="L110" i="65"/>
  <c r="K111" i="65"/>
  <c r="L111" i="65"/>
  <c r="K112" i="65"/>
  <c r="L112" i="65"/>
  <c r="K113" i="65"/>
  <c r="L113" i="65"/>
  <c r="K114" i="65"/>
  <c r="L114" i="65"/>
  <c r="K115" i="65"/>
  <c r="L115" i="65"/>
  <c r="K116" i="65"/>
  <c r="L116" i="65"/>
  <c r="K117" i="65"/>
  <c r="L117" i="65"/>
  <c r="K118" i="65"/>
  <c r="L118" i="65"/>
  <c r="K119" i="65"/>
  <c r="L119" i="65"/>
  <c r="K120" i="65"/>
  <c r="L120" i="65"/>
  <c r="K121" i="65"/>
  <c r="L121" i="65"/>
  <c r="K122" i="65"/>
  <c r="L122" i="65"/>
  <c r="K123" i="65"/>
  <c r="L123" i="65"/>
  <c r="K124" i="65"/>
  <c r="L124" i="65"/>
  <c r="K125" i="65"/>
  <c r="L125" i="65"/>
  <c r="K126" i="65"/>
  <c r="L126" i="65"/>
  <c r="K127" i="65"/>
  <c r="L127" i="65"/>
  <c r="K128" i="65"/>
  <c r="L128" i="65"/>
  <c r="K129" i="65"/>
  <c r="L129" i="65"/>
  <c r="K130" i="65"/>
  <c r="L130" i="65"/>
  <c r="K131" i="65"/>
  <c r="L131" i="65"/>
  <c r="K132" i="65"/>
  <c r="L132" i="65"/>
  <c r="K133" i="65"/>
  <c r="L133" i="65"/>
  <c r="K134" i="65"/>
  <c r="L134" i="65"/>
  <c r="K135" i="65"/>
  <c r="L135" i="65"/>
  <c r="K136" i="65"/>
  <c r="L136" i="65"/>
  <c r="K137" i="65"/>
  <c r="L137" i="65"/>
  <c r="K138" i="65"/>
  <c r="L138" i="65"/>
  <c r="K139" i="65"/>
  <c r="L139" i="65"/>
  <c r="K140" i="65"/>
  <c r="L140" i="65"/>
  <c r="K141" i="65"/>
  <c r="L141" i="65"/>
  <c r="K142" i="65"/>
  <c r="L142" i="65"/>
  <c r="K143" i="65"/>
  <c r="L143" i="65"/>
  <c r="K144" i="65"/>
  <c r="L144" i="65"/>
  <c r="K145" i="65"/>
  <c r="L145" i="65"/>
  <c r="K146" i="65"/>
  <c r="L146" i="65"/>
  <c r="K147" i="65"/>
  <c r="L147" i="65"/>
  <c r="K148" i="65"/>
  <c r="L148" i="65"/>
  <c r="K149" i="65"/>
  <c r="L149" i="65"/>
  <c r="K150" i="65"/>
  <c r="L150" i="65"/>
  <c r="K151" i="65"/>
  <c r="L151" i="65"/>
  <c r="K152" i="65"/>
  <c r="L152" i="65"/>
  <c r="K153" i="65"/>
  <c r="L153" i="65"/>
  <c r="K154" i="65"/>
  <c r="L154" i="65"/>
  <c r="K155" i="65"/>
  <c r="L155" i="65"/>
  <c r="K156" i="65"/>
  <c r="L156" i="65"/>
  <c r="K157" i="65"/>
  <c r="L157" i="65"/>
  <c r="K158" i="65"/>
  <c r="L158" i="65"/>
  <c r="K159" i="65"/>
  <c r="L159" i="65"/>
  <c r="K160" i="65"/>
  <c r="L160" i="65"/>
  <c r="K161" i="65"/>
  <c r="L161" i="65"/>
  <c r="K162" i="65"/>
  <c r="L162" i="65"/>
  <c r="K163" i="65"/>
  <c r="L163" i="65"/>
  <c r="K164" i="65"/>
  <c r="L164" i="65"/>
  <c r="K165" i="65"/>
  <c r="L165" i="65"/>
  <c r="K166" i="65"/>
  <c r="L166" i="65"/>
  <c r="K167" i="65"/>
  <c r="L167" i="65"/>
  <c r="K168" i="65"/>
  <c r="L168" i="65"/>
  <c r="K169" i="65"/>
  <c r="L169" i="65"/>
  <c r="K170" i="65"/>
  <c r="L170" i="65"/>
  <c r="K171" i="65"/>
  <c r="L171" i="65"/>
  <c r="K172" i="65"/>
  <c r="L172" i="65"/>
  <c r="K173" i="65"/>
  <c r="L173" i="65"/>
  <c r="K174" i="65"/>
  <c r="L174" i="65"/>
  <c r="K175" i="65"/>
  <c r="L175" i="65"/>
  <c r="K176" i="65"/>
  <c r="L176" i="65"/>
  <c r="K177" i="65"/>
  <c r="L177" i="65"/>
  <c r="K178" i="65"/>
  <c r="L178" i="65"/>
  <c r="K179" i="65"/>
  <c r="L179" i="65"/>
  <c r="K180" i="65"/>
  <c r="L180" i="65"/>
  <c r="K181" i="65"/>
  <c r="L181" i="65"/>
  <c r="K182" i="65"/>
  <c r="L182" i="65"/>
  <c r="K183" i="65"/>
  <c r="L183" i="65"/>
  <c r="K184" i="65"/>
  <c r="L184" i="65"/>
  <c r="K185" i="65"/>
  <c r="L185" i="65"/>
  <c r="K186" i="65"/>
  <c r="L186" i="65"/>
  <c r="K187" i="65"/>
  <c r="L187" i="65"/>
  <c r="K188" i="65"/>
  <c r="L188" i="65"/>
  <c r="K189" i="65"/>
  <c r="L189" i="65"/>
  <c r="K190" i="65"/>
  <c r="L190" i="65"/>
  <c r="K191" i="65"/>
  <c r="L191" i="65"/>
  <c r="K192" i="65"/>
  <c r="L192" i="65"/>
  <c r="K193" i="65"/>
  <c r="L193" i="65"/>
  <c r="K194" i="65"/>
  <c r="L194" i="65"/>
  <c r="K195" i="65"/>
  <c r="L195" i="65"/>
  <c r="K196" i="65"/>
  <c r="L196" i="65"/>
  <c r="K197" i="65"/>
  <c r="L197" i="65"/>
  <c r="K198" i="65"/>
  <c r="L198" i="65"/>
  <c r="K199" i="65"/>
  <c r="L199" i="65"/>
  <c r="K200" i="65"/>
  <c r="L200" i="65"/>
  <c r="K201" i="65"/>
  <c r="L201" i="65"/>
  <c r="K202" i="65"/>
  <c r="L202" i="65"/>
  <c r="K203" i="65"/>
  <c r="L203" i="65"/>
  <c r="K204" i="65"/>
  <c r="L204" i="65"/>
  <c r="K205" i="65"/>
  <c r="L205" i="65"/>
  <c r="K206" i="65"/>
  <c r="L206" i="65"/>
  <c r="K207" i="65"/>
  <c r="L207" i="65"/>
  <c r="K208" i="65"/>
  <c r="L208" i="65"/>
  <c r="K209" i="65"/>
  <c r="L209" i="65"/>
  <c r="K210" i="65"/>
  <c r="L210" i="65"/>
  <c r="K211" i="65"/>
  <c r="L211" i="65"/>
  <c r="K212" i="65"/>
  <c r="L212" i="65"/>
  <c r="K213" i="65"/>
  <c r="L213" i="65"/>
  <c r="K214" i="65"/>
  <c r="L214" i="65"/>
  <c r="K215" i="65"/>
  <c r="L215" i="65"/>
  <c r="K216" i="65"/>
  <c r="L216" i="65"/>
  <c r="K217" i="65"/>
  <c r="L217" i="65"/>
  <c r="K218" i="65"/>
  <c r="L218" i="65"/>
  <c r="K219" i="65"/>
  <c r="L219" i="65"/>
  <c r="K220" i="65"/>
  <c r="L220" i="65"/>
  <c r="K221" i="65"/>
  <c r="L221" i="65"/>
  <c r="K222" i="65"/>
  <c r="L222" i="65"/>
  <c r="K223" i="65"/>
  <c r="L223" i="65"/>
  <c r="K224" i="65"/>
  <c r="L224" i="65"/>
  <c r="K225" i="65"/>
  <c r="L225" i="65"/>
  <c r="K226" i="65"/>
  <c r="L226" i="65"/>
  <c r="K227" i="65"/>
  <c r="L227" i="65"/>
  <c r="K228" i="65"/>
  <c r="L228" i="65"/>
  <c r="K229" i="65"/>
  <c r="L229" i="65"/>
  <c r="K230" i="65"/>
  <c r="L230" i="65"/>
  <c r="K231" i="65"/>
  <c r="L231" i="65"/>
  <c r="K232" i="65"/>
  <c r="L232" i="65"/>
  <c r="K233" i="65"/>
  <c r="L233" i="65"/>
  <c r="K234" i="65"/>
  <c r="L234" i="65"/>
  <c r="K235" i="65"/>
  <c r="L235" i="65"/>
  <c r="K236" i="65"/>
  <c r="L236" i="65"/>
  <c r="K237" i="65"/>
  <c r="L237" i="65"/>
  <c r="K238" i="65"/>
  <c r="L238" i="65"/>
  <c r="K239" i="65"/>
  <c r="L239" i="65"/>
  <c r="K240" i="65"/>
  <c r="L240" i="65"/>
  <c r="K241" i="65"/>
  <c r="L241" i="65"/>
  <c r="K242" i="65"/>
  <c r="L242" i="65"/>
  <c r="K243" i="65"/>
  <c r="L243" i="65"/>
  <c r="K244" i="65"/>
  <c r="L244" i="65"/>
  <c r="K245" i="65"/>
  <c r="L245" i="65"/>
  <c r="K246" i="65"/>
  <c r="L246" i="65"/>
  <c r="K247" i="65"/>
  <c r="L247" i="65"/>
  <c r="K248" i="65"/>
  <c r="L248" i="65"/>
  <c r="K249" i="65"/>
  <c r="L249" i="65"/>
  <c r="K250" i="65"/>
  <c r="L250" i="65"/>
  <c r="K251" i="65"/>
  <c r="L251" i="65"/>
  <c r="K252" i="65"/>
  <c r="L252" i="65"/>
  <c r="K253" i="65"/>
  <c r="L253" i="65"/>
  <c r="K254" i="65"/>
  <c r="L254" i="65"/>
  <c r="K255" i="65"/>
  <c r="L255" i="65"/>
  <c r="K256" i="65"/>
  <c r="L256" i="65"/>
  <c r="K257" i="65"/>
  <c r="L257" i="65"/>
  <c r="K258" i="65"/>
  <c r="L258" i="65"/>
  <c r="K259" i="65"/>
  <c r="L259" i="65"/>
  <c r="K260" i="65"/>
  <c r="L260" i="65"/>
  <c r="K261" i="65"/>
  <c r="L261" i="65"/>
  <c r="K262" i="65"/>
  <c r="L262" i="65"/>
  <c r="K263" i="65"/>
  <c r="L263" i="65"/>
  <c r="K264" i="65"/>
  <c r="L264" i="65"/>
  <c r="K265" i="65"/>
  <c r="L265" i="65"/>
  <c r="K266" i="65"/>
  <c r="L266" i="65"/>
  <c r="K267" i="65"/>
  <c r="L267" i="65"/>
  <c r="K268" i="65"/>
  <c r="L268" i="65"/>
  <c r="K269" i="65"/>
  <c r="L269" i="65"/>
  <c r="K270" i="65"/>
  <c r="L270" i="65"/>
  <c r="K271" i="65"/>
  <c r="L271" i="65"/>
  <c r="K272" i="65"/>
  <c r="L272" i="65"/>
  <c r="K273" i="65"/>
  <c r="L273" i="65"/>
  <c r="K274" i="65"/>
  <c r="L274" i="65"/>
  <c r="K275" i="65"/>
  <c r="L275" i="65"/>
  <c r="K276" i="65"/>
  <c r="L276" i="65"/>
  <c r="K277" i="65"/>
  <c r="L277" i="65"/>
  <c r="K278" i="65"/>
  <c r="L278" i="65"/>
  <c r="K279" i="65"/>
  <c r="L279" i="65"/>
  <c r="K280" i="65"/>
  <c r="L280" i="65"/>
  <c r="K281" i="65"/>
  <c r="L281" i="65"/>
  <c r="K282" i="65"/>
  <c r="L282" i="65"/>
  <c r="K283" i="65"/>
  <c r="L283" i="65"/>
  <c r="K284" i="65"/>
  <c r="L284" i="65"/>
  <c r="K285" i="65"/>
  <c r="L285" i="65"/>
  <c r="K286" i="65"/>
  <c r="L286" i="65"/>
  <c r="K287" i="65"/>
  <c r="L287" i="65"/>
  <c r="K288" i="65"/>
  <c r="L288" i="65"/>
  <c r="K289" i="65"/>
  <c r="L289" i="65"/>
  <c r="K290" i="65"/>
  <c r="L290" i="65"/>
  <c r="K291" i="65"/>
  <c r="L291" i="65"/>
  <c r="K292" i="65"/>
  <c r="L292" i="65"/>
  <c r="K293" i="65"/>
  <c r="L293" i="65"/>
  <c r="K294" i="65"/>
  <c r="L294" i="65"/>
  <c r="K295" i="65"/>
  <c r="L295" i="65"/>
  <c r="K296" i="65"/>
  <c r="L296" i="65"/>
  <c r="K297" i="65"/>
  <c r="L297" i="65"/>
  <c r="K298" i="65"/>
  <c r="L298" i="65"/>
  <c r="K299" i="65"/>
  <c r="L299" i="65"/>
  <c r="K300" i="65"/>
  <c r="L300" i="65"/>
  <c r="H307" i="65"/>
  <c r="H306" i="65"/>
  <c r="H305" i="65"/>
  <c r="H11" i="65"/>
  <c r="I11" i="65"/>
  <c r="H12" i="65"/>
  <c r="I12" i="65"/>
  <c r="H13" i="65"/>
  <c r="I13" i="65"/>
  <c r="H14" i="65"/>
  <c r="I14" i="65"/>
  <c r="H15" i="65"/>
  <c r="I15" i="65"/>
  <c r="H16" i="65"/>
  <c r="I16" i="65"/>
  <c r="H17" i="65"/>
  <c r="I17" i="65"/>
  <c r="H18" i="65"/>
  <c r="I18" i="65"/>
  <c r="H19" i="65"/>
  <c r="I19" i="65"/>
  <c r="H20" i="65"/>
  <c r="I20" i="65"/>
  <c r="H21" i="65"/>
  <c r="I21" i="65"/>
  <c r="H22" i="65"/>
  <c r="I22" i="65"/>
  <c r="H23" i="65"/>
  <c r="I23" i="65"/>
  <c r="H24" i="65"/>
  <c r="I24" i="65"/>
  <c r="H25" i="65"/>
  <c r="I25" i="65"/>
  <c r="H26" i="65"/>
  <c r="I26" i="65"/>
  <c r="H27" i="65"/>
  <c r="I27" i="65"/>
  <c r="H28" i="65"/>
  <c r="I28" i="65"/>
  <c r="H29" i="65"/>
  <c r="I29" i="65"/>
  <c r="H30" i="65"/>
  <c r="I30" i="65"/>
  <c r="H31" i="65"/>
  <c r="I31" i="65"/>
  <c r="H32" i="65"/>
  <c r="I32" i="65"/>
  <c r="H33" i="65"/>
  <c r="I33" i="65"/>
  <c r="H34" i="65"/>
  <c r="I34" i="65"/>
  <c r="H35" i="65"/>
  <c r="I35" i="65"/>
  <c r="H36" i="65"/>
  <c r="I36" i="65"/>
  <c r="H37" i="65"/>
  <c r="I37" i="65"/>
  <c r="H38" i="65"/>
  <c r="I38" i="65"/>
  <c r="H39" i="65"/>
  <c r="I39" i="65"/>
  <c r="H40" i="65"/>
  <c r="I40" i="65"/>
  <c r="H41" i="65"/>
  <c r="I41" i="65"/>
  <c r="H42" i="65"/>
  <c r="I42" i="65"/>
  <c r="H43" i="65"/>
  <c r="I43" i="65"/>
  <c r="H44" i="65"/>
  <c r="I44" i="65"/>
  <c r="H45" i="65"/>
  <c r="I45" i="65"/>
  <c r="H46" i="65"/>
  <c r="I46" i="65"/>
  <c r="H47" i="65"/>
  <c r="I47" i="65"/>
  <c r="H48" i="65"/>
  <c r="I48" i="65"/>
  <c r="H49" i="65"/>
  <c r="I49" i="65"/>
  <c r="H50" i="65"/>
  <c r="I50" i="65"/>
  <c r="H51" i="65"/>
  <c r="I51" i="65"/>
  <c r="H52" i="65"/>
  <c r="I52" i="65"/>
  <c r="H53" i="65"/>
  <c r="I53" i="65"/>
  <c r="H54" i="65"/>
  <c r="I54" i="65"/>
  <c r="H55" i="65"/>
  <c r="I55" i="65"/>
  <c r="H56" i="65"/>
  <c r="I56" i="65"/>
  <c r="H57" i="65"/>
  <c r="I57" i="65"/>
  <c r="H58" i="65"/>
  <c r="I58" i="65"/>
  <c r="H59" i="65"/>
  <c r="I59" i="65"/>
  <c r="H60" i="65"/>
  <c r="I60" i="65"/>
  <c r="H61" i="65"/>
  <c r="I61" i="65"/>
  <c r="H62" i="65"/>
  <c r="I62" i="65"/>
  <c r="H63" i="65"/>
  <c r="I63" i="65"/>
  <c r="H64" i="65"/>
  <c r="I64" i="65"/>
  <c r="H65" i="65"/>
  <c r="I65" i="65"/>
  <c r="H66" i="65"/>
  <c r="I66" i="65"/>
  <c r="H67" i="65"/>
  <c r="I67" i="65"/>
  <c r="H68" i="65"/>
  <c r="I68" i="65"/>
  <c r="H69" i="65"/>
  <c r="I69" i="65"/>
  <c r="H70" i="65"/>
  <c r="I70" i="65"/>
  <c r="H71" i="65"/>
  <c r="I71" i="65"/>
  <c r="H72" i="65"/>
  <c r="I72" i="65"/>
  <c r="H73" i="65"/>
  <c r="I73" i="65"/>
  <c r="H74" i="65"/>
  <c r="I74" i="65"/>
  <c r="H75" i="65"/>
  <c r="I75" i="65"/>
  <c r="H76" i="65"/>
  <c r="I76" i="65"/>
  <c r="H77" i="65"/>
  <c r="I77" i="65"/>
  <c r="H78" i="65"/>
  <c r="I78" i="65"/>
  <c r="H79" i="65"/>
  <c r="I79" i="65"/>
  <c r="H80" i="65"/>
  <c r="I80" i="65"/>
  <c r="H81" i="65"/>
  <c r="I81" i="65"/>
  <c r="H82" i="65"/>
  <c r="I82" i="65"/>
  <c r="H83" i="65"/>
  <c r="I83" i="65"/>
  <c r="H84" i="65"/>
  <c r="I84" i="65"/>
  <c r="H85" i="65"/>
  <c r="I85" i="65"/>
  <c r="H86" i="65"/>
  <c r="I86" i="65"/>
  <c r="H87" i="65"/>
  <c r="I87" i="65"/>
  <c r="H88" i="65"/>
  <c r="I88" i="65"/>
  <c r="H89" i="65"/>
  <c r="I89" i="65"/>
  <c r="H90" i="65"/>
  <c r="I90" i="65"/>
  <c r="H91" i="65"/>
  <c r="I91" i="65"/>
  <c r="H92" i="65"/>
  <c r="I92" i="65"/>
  <c r="H93" i="65"/>
  <c r="I93" i="65"/>
  <c r="H94" i="65"/>
  <c r="I94" i="65"/>
  <c r="H95" i="65"/>
  <c r="I95" i="65"/>
  <c r="H96" i="65"/>
  <c r="I96" i="65"/>
  <c r="H97" i="65"/>
  <c r="I97" i="65"/>
  <c r="H98" i="65"/>
  <c r="I98" i="65"/>
  <c r="H99" i="65"/>
  <c r="I99" i="65"/>
  <c r="H100" i="65"/>
  <c r="I100" i="65"/>
  <c r="H101" i="65"/>
  <c r="I101" i="65"/>
  <c r="H102" i="65"/>
  <c r="I102" i="65"/>
  <c r="H103" i="65"/>
  <c r="I103" i="65"/>
  <c r="H104" i="65"/>
  <c r="I104" i="65"/>
  <c r="H105" i="65"/>
  <c r="I105" i="65"/>
  <c r="H106" i="65"/>
  <c r="I106" i="65"/>
  <c r="H107" i="65"/>
  <c r="I107" i="65"/>
  <c r="H108" i="65"/>
  <c r="I108" i="65"/>
  <c r="H109" i="65"/>
  <c r="I109" i="65"/>
  <c r="H110" i="65"/>
  <c r="I110" i="65"/>
  <c r="H111" i="65"/>
  <c r="I111" i="65"/>
  <c r="H112" i="65"/>
  <c r="I112" i="65"/>
  <c r="H113" i="65"/>
  <c r="I113" i="65"/>
  <c r="H114" i="65"/>
  <c r="I114" i="65"/>
  <c r="H115" i="65"/>
  <c r="I115" i="65"/>
  <c r="H116" i="65"/>
  <c r="I116" i="65"/>
  <c r="H117" i="65"/>
  <c r="I117" i="65"/>
  <c r="H118" i="65"/>
  <c r="I118" i="65"/>
  <c r="H119" i="65"/>
  <c r="I119" i="65"/>
  <c r="H120" i="65"/>
  <c r="I120" i="65"/>
  <c r="H121" i="65"/>
  <c r="I121" i="65"/>
  <c r="H122" i="65"/>
  <c r="I122" i="65"/>
  <c r="H123" i="65"/>
  <c r="I123" i="65"/>
  <c r="H124" i="65"/>
  <c r="I124" i="65"/>
  <c r="H125" i="65"/>
  <c r="I125" i="65"/>
  <c r="H126" i="65"/>
  <c r="I126" i="65"/>
  <c r="H127" i="65"/>
  <c r="I127" i="65"/>
  <c r="H128" i="65"/>
  <c r="I128" i="65"/>
  <c r="H129" i="65"/>
  <c r="I129" i="65"/>
  <c r="H130" i="65"/>
  <c r="I130" i="65"/>
  <c r="H131" i="65"/>
  <c r="I131" i="65"/>
  <c r="H132" i="65"/>
  <c r="I132" i="65"/>
  <c r="H133" i="65"/>
  <c r="I133" i="65"/>
  <c r="H134" i="65"/>
  <c r="I134" i="65"/>
  <c r="H135" i="65"/>
  <c r="I135" i="65"/>
  <c r="H136" i="65"/>
  <c r="I136" i="65"/>
  <c r="H137" i="65"/>
  <c r="I137" i="65"/>
  <c r="H138" i="65"/>
  <c r="I138" i="65"/>
  <c r="H139" i="65"/>
  <c r="I139" i="65"/>
  <c r="H140" i="65"/>
  <c r="I140" i="65"/>
  <c r="H141" i="65"/>
  <c r="I141" i="65"/>
  <c r="H142" i="65"/>
  <c r="I142" i="65"/>
  <c r="H143" i="65"/>
  <c r="I143" i="65"/>
  <c r="H144" i="65"/>
  <c r="I144" i="65"/>
  <c r="H145" i="65"/>
  <c r="I145" i="65"/>
  <c r="H146" i="65"/>
  <c r="I146" i="65"/>
  <c r="H147" i="65"/>
  <c r="I147" i="65"/>
  <c r="H148" i="65"/>
  <c r="I148" i="65"/>
  <c r="H149" i="65"/>
  <c r="I149" i="65"/>
  <c r="H150" i="65"/>
  <c r="I150" i="65"/>
  <c r="H151" i="65"/>
  <c r="I151" i="65"/>
  <c r="H152" i="65"/>
  <c r="I152" i="65"/>
  <c r="H153" i="65"/>
  <c r="I153" i="65"/>
  <c r="H154" i="65"/>
  <c r="I154" i="65"/>
  <c r="H155" i="65"/>
  <c r="I155" i="65"/>
  <c r="H156" i="65"/>
  <c r="I156" i="65"/>
  <c r="H157" i="65"/>
  <c r="I157" i="65"/>
  <c r="H158" i="65"/>
  <c r="I158" i="65"/>
  <c r="H159" i="65"/>
  <c r="I159" i="65"/>
  <c r="H160" i="65"/>
  <c r="I160" i="65"/>
  <c r="H161" i="65"/>
  <c r="I161" i="65"/>
  <c r="H162" i="65"/>
  <c r="I162" i="65"/>
  <c r="H163" i="65"/>
  <c r="I163" i="65"/>
  <c r="H164" i="65"/>
  <c r="I164" i="65"/>
  <c r="H165" i="65"/>
  <c r="I165" i="65"/>
  <c r="H166" i="65"/>
  <c r="I166" i="65"/>
  <c r="H167" i="65"/>
  <c r="I167" i="65"/>
  <c r="H168" i="65"/>
  <c r="I168" i="65"/>
  <c r="H169" i="65"/>
  <c r="I169" i="65"/>
  <c r="H170" i="65"/>
  <c r="I170" i="65"/>
  <c r="H171" i="65"/>
  <c r="I171" i="65"/>
  <c r="H172" i="65"/>
  <c r="I172" i="65"/>
  <c r="H173" i="65"/>
  <c r="I173" i="65"/>
  <c r="H174" i="65"/>
  <c r="I174" i="65"/>
  <c r="H175" i="65"/>
  <c r="I175" i="65"/>
  <c r="H176" i="65"/>
  <c r="I176" i="65"/>
  <c r="H177" i="65"/>
  <c r="I177" i="65"/>
  <c r="H178" i="65"/>
  <c r="I178" i="65"/>
  <c r="H179" i="65"/>
  <c r="I179" i="65"/>
  <c r="H180" i="65"/>
  <c r="I180" i="65"/>
  <c r="H181" i="65"/>
  <c r="I181" i="65"/>
  <c r="H182" i="65"/>
  <c r="I182" i="65"/>
  <c r="H183" i="65"/>
  <c r="I183" i="65"/>
  <c r="H184" i="65"/>
  <c r="I184" i="65"/>
  <c r="H185" i="65"/>
  <c r="I185" i="65"/>
  <c r="H186" i="65"/>
  <c r="I186" i="65"/>
  <c r="H187" i="65"/>
  <c r="I187" i="65"/>
  <c r="H188" i="65"/>
  <c r="I188" i="65"/>
  <c r="H189" i="65"/>
  <c r="I189" i="65"/>
  <c r="H190" i="65"/>
  <c r="I190" i="65"/>
  <c r="H191" i="65"/>
  <c r="I191" i="65"/>
  <c r="H192" i="65"/>
  <c r="I192" i="65"/>
  <c r="H193" i="65"/>
  <c r="I193" i="65"/>
  <c r="H194" i="65"/>
  <c r="I194" i="65"/>
  <c r="H195" i="65"/>
  <c r="I195" i="65"/>
  <c r="H196" i="65"/>
  <c r="I196" i="65"/>
  <c r="H197" i="65"/>
  <c r="I197" i="65"/>
  <c r="H198" i="65"/>
  <c r="I198" i="65"/>
  <c r="H199" i="65"/>
  <c r="I199" i="65"/>
  <c r="H200" i="65"/>
  <c r="I200" i="65"/>
  <c r="H201" i="65"/>
  <c r="I201" i="65"/>
  <c r="H202" i="65"/>
  <c r="I202" i="65"/>
  <c r="H203" i="65"/>
  <c r="I203" i="65"/>
  <c r="H204" i="65"/>
  <c r="I204" i="65"/>
  <c r="H205" i="65"/>
  <c r="I205" i="65"/>
  <c r="H206" i="65"/>
  <c r="I206" i="65"/>
  <c r="H207" i="65"/>
  <c r="I207" i="65"/>
  <c r="H208" i="65"/>
  <c r="I208" i="65"/>
  <c r="H209" i="65"/>
  <c r="I209" i="65"/>
  <c r="H210" i="65"/>
  <c r="I210" i="65"/>
  <c r="H211" i="65"/>
  <c r="I211" i="65"/>
  <c r="H212" i="65"/>
  <c r="I212" i="65"/>
  <c r="H213" i="65"/>
  <c r="I213" i="65"/>
  <c r="H214" i="65"/>
  <c r="I214" i="65"/>
  <c r="H215" i="65"/>
  <c r="I215" i="65"/>
  <c r="H216" i="65"/>
  <c r="I216" i="65"/>
  <c r="H217" i="65"/>
  <c r="I217" i="65"/>
  <c r="H218" i="65"/>
  <c r="I218" i="65"/>
  <c r="H219" i="65"/>
  <c r="I219" i="65"/>
  <c r="H220" i="65"/>
  <c r="I220" i="65"/>
  <c r="H221" i="65"/>
  <c r="I221" i="65"/>
  <c r="H222" i="65"/>
  <c r="I222" i="65"/>
  <c r="H223" i="65"/>
  <c r="I223" i="65"/>
  <c r="H224" i="65"/>
  <c r="I224" i="65"/>
  <c r="H225" i="65"/>
  <c r="I225" i="65"/>
  <c r="H226" i="65"/>
  <c r="I226" i="65"/>
  <c r="H227" i="65"/>
  <c r="I227" i="65"/>
  <c r="H228" i="65"/>
  <c r="I228" i="65"/>
  <c r="H229" i="65"/>
  <c r="I229" i="65"/>
  <c r="H230" i="65"/>
  <c r="I230" i="65"/>
  <c r="H231" i="65"/>
  <c r="I231" i="65"/>
  <c r="H232" i="65"/>
  <c r="I232" i="65"/>
  <c r="H233" i="65"/>
  <c r="I233" i="65"/>
  <c r="H234" i="65"/>
  <c r="I234" i="65"/>
  <c r="H235" i="65"/>
  <c r="I235" i="65"/>
  <c r="H236" i="65"/>
  <c r="I236" i="65"/>
  <c r="H237" i="65"/>
  <c r="I237" i="65"/>
  <c r="H238" i="65"/>
  <c r="I238" i="65"/>
  <c r="H239" i="65"/>
  <c r="I239" i="65"/>
  <c r="H240" i="65"/>
  <c r="I240" i="65"/>
  <c r="H241" i="65"/>
  <c r="I241" i="65"/>
  <c r="H242" i="65"/>
  <c r="I242" i="65"/>
  <c r="H243" i="65"/>
  <c r="I243" i="65"/>
  <c r="H244" i="65"/>
  <c r="I244" i="65"/>
  <c r="H245" i="65"/>
  <c r="I245" i="65"/>
  <c r="H246" i="65"/>
  <c r="I246" i="65"/>
  <c r="H247" i="65"/>
  <c r="I247" i="65"/>
  <c r="H248" i="65"/>
  <c r="I248" i="65"/>
  <c r="H249" i="65"/>
  <c r="I249" i="65"/>
  <c r="H250" i="65"/>
  <c r="I250" i="65"/>
  <c r="H251" i="65"/>
  <c r="I251" i="65"/>
  <c r="H252" i="65"/>
  <c r="I252" i="65"/>
  <c r="H253" i="65"/>
  <c r="I253" i="65"/>
  <c r="H254" i="65"/>
  <c r="I254" i="65"/>
  <c r="H255" i="65"/>
  <c r="I255" i="65"/>
  <c r="H256" i="65"/>
  <c r="I256" i="65"/>
  <c r="H257" i="65"/>
  <c r="I257" i="65"/>
  <c r="H258" i="65"/>
  <c r="I258" i="65"/>
  <c r="H259" i="65"/>
  <c r="I259" i="65"/>
  <c r="H260" i="65"/>
  <c r="I260" i="65"/>
  <c r="H261" i="65"/>
  <c r="I261" i="65"/>
  <c r="H262" i="65"/>
  <c r="I262" i="65"/>
  <c r="H263" i="65"/>
  <c r="I263" i="65"/>
  <c r="H264" i="65"/>
  <c r="I264" i="65"/>
  <c r="H265" i="65"/>
  <c r="I265" i="65"/>
  <c r="H266" i="65"/>
  <c r="I266" i="65"/>
  <c r="H267" i="65"/>
  <c r="I267" i="65"/>
  <c r="H268" i="65"/>
  <c r="I268" i="65"/>
  <c r="H269" i="65"/>
  <c r="I269" i="65"/>
  <c r="H270" i="65"/>
  <c r="I270" i="65"/>
  <c r="H271" i="65"/>
  <c r="I271" i="65"/>
  <c r="H272" i="65"/>
  <c r="I272" i="65"/>
  <c r="H273" i="65"/>
  <c r="I273" i="65"/>
  <c r="H274" i="65"/>
  <c r="I274" i="65"/>
  <c r="H275" i="65"/>
  <c r="I275" i="65"/>
  <c r="H276" i="65"/>
  <c r="I276" i="65"/>
  <c r="H277" i="65"/>
  <c r="I277" i="65"/>
  <c r="H278" i="65"/>
  <c r="I278" i="65"/>
  <c r="H279" i="65"/>
  <c r="I279" i="65"/>
  <c r="H280" i="65"/>
  <c r="I280" i="65"/>
  <c r="H281" i="65"/>
  <c r="I281" i="65"/>
  <c r="H282" i="65"/>
  <c r="I282" i="65"/>
  <c r="H283" i="65"/>
  <c r="I283" i="65"/>
  <c r="H284" i="65"/>
  <c r="I284" i="65"/>
  <c r="H285" i="65"/>
  <c r="I285" i="65"/>
  <c r="H286" i="65"/>
  <c r="I286" i="65"/>
  <c r="H287" i="65"/>
  <c r="I287" i="65"/>
  <c r="H288" i="65"/>
  <c r="I288" i="65"/>
  <c r="H289" i="65"/>
  <c r="I289" i="65"/>
  <c r="H290" i="65"/>
  <c r="I290" i="65"/>
  <c r="H291" i="65"/>
  <c r="I291" i="65"/>
  <c r="H292" i="65"/>
  <c r="I292" i="65"/>
  <c r="H293" i="65"/>
  <c r="I293" i="65"/>
  <c r="H294" i="65"/>
  <c r="I294" i="65"/>
  <c r="H295" i="65"/>
  <c r="I295" i="65"/>
  <c r="H296" i="65"/>
  <c r="I296" i="65"/>
  <c r="H297" i="65"/>
  <c r="I297" i="65"/>
  <c r="H298" i="65"/>
  <c r="I298" i="65"/>
  <c r="H299" i="65"/>
  <c r="I299" i="65"/>
  <c r="H300" i="65"/>
  <c r="I300" i="65"/>
  <c r="F309" i="65"/>
  <c r="F307" i="65"/>
  <c r="F306" i="65"/>
  <c r="F305" i="65"/>
  <c r="F308" i="65" l="1"/>
  <c r="F310" i="65" s="1"/>
  <c r="F318" i="65" s="1"/>
  <c r="K308" i="65"/>
  <c r="K310" i="65" s="1"/>
  <c r="K320" i="65" s="1"/>
  <c r="H308" i="65"/>
  <c r="H310" i="65" s="1"/>
  <c r="F10" i="65"/>
  <c r="F11" i="65"/>
  <c r="F12" i="65"/>
  <c r="F13" i="65"/>
  <c r="F14" i="65"/>
  <c r="F15" i="65"/>
  <c r="F16" i="65"/>
  <c r="F17" i="65"/>
  <c r="F18" i="65"/>
  <c r="F19" i="65"/>
  <c r="F20" i="65"/>
  <c r="F21" i="65"/>
  <c r="F22" i="65"/>
  <c r="F23" i="65"/>
  <c r="F24" i="65"/>
  <c r="F25" i="65"/>
  <c r="F26" i="65"/>
  <c r="F27" i="65"/>
  <c r="F28" i="65"/>
  <c r="F29" i="65"/>
  <c r="F30" i="65"/>
  <c r="F31" i="65"/>
  <c r="F32" i="65"/>
  <c r="F33" i="65"/>
  <c r="F34" i="65"/>
  <c r="F35" i="65"/>
  <c r="F36" i="65"/>
  <c r="F37" i="65"/>
  <c r="F38" i="65"/>
  <c r="F39" i="65"/>
  <c r="F40" i="65"/>
  <c r="F41" i="65"/>
  <c r="F42" i="65"/>
  <c r="F43" i="65"/>
  <c r="F44" i="65"/>
  <c r="F45" i="65"/>
  <c r="F46" i="65"/>
  <c r="F47" i="65"/>
  <c r="F48" i="65"/>
  <c r="F49" i="65"/>
  <c r="F50" i="65"/>
  <c r="F51" i="65"/>
  <c r="F52" i="65"/>
  <c r="F53" i="65"/>
  <c r="F54" i="65"/>
  <c r="F55" i="65"/>
  <c r="F56" i="65"/>
  <c r="F57" i="65"/>
  <c r="F58" i="65"/>
  <c r="F59" i="65"/>
  <c r="F60" i="65"/>
  <c r="F61" i="65"/>
  <c r="F62" i="65"/>
  <c r="F63" i="65"/>
  <c r="F64" i="65"/>
  <c r="F65" i="65"/>
  <c r="F66" i="65"/>
  <c r="F67" i="65"/>
  <c r="F68" i="65"/>
  <c r="F69" i="65"/>
  <c r="F70" i="65"/>
  <c r="F71" i="65"/>
  <c r="F72" i="65"/>
  <c r="F73" i="65"/>
  <c r="F74" i="65"/>
  <c r="F75" i="65"/>
  <c r="F76" i="65"/>
  <c r="F77" i="65"/>
  <c r="F78" i="65"/>
  <c r="F79" i="65"/>
  <c r="F80" i="65"/>
  <c r="F81" i="65"/>
  <c r="F82" i="65"/>
  <c r="F83" i="65"/>
  <c r="F84" i="65"/>
  <c r="F85" i="65"/>
  <c r="F86" i="65"/>
  <c r="F87" i="65"/>
  <c r="F88" i="65"/>
  <c r="F89" i="65"/>
  <c r="F90" i="65"/>
  <c r="F91" i="65"/>
  <c r="F92" i="65"/>
  <c r="F93" i="65"/>
  <c r="F94" i="65"/>
  <c r="F95" i="65"/>
  <c r="F96" i="65"/>
  <c r="F97" i="65"/>
  <c r="F98" i="65"/>
  <c r="F99" i="65"/>
  <c r="F100" i="65"/>
  <c r="F101" i="65"/>
  <c r="F102" i="65"/>
  <c r="F103" i="65"/>
  <c r="F104" i="65"/>
  <c r="F105" i="65"/>
  <c r="F106" i="65"/>
  <c r="F107" i="65"/>
  <c r="F108" i="65"/>
  <c r="F109" i="65"/>
  <c r="F110" i="65"/>
  <c r="F111" i="65"/>
  <c r="F112" i="65"/>
  <c r="F113" i="65"/>
  <c r="F114" i="65"/>
  <c r="F115" i="65"/>
  <c r="F116" i="65"/>
  <c r="F117" i="65"/>
  <c r="F118" i="65"/>
  <c r="F119" i="65"/>
  <c r="F120" i="65"/>
  <c r="F121" i="65"/>
  <c r="F122" i="65"/>
  <c r="F123" i="65"/>
  <c r="F124" i="65"/>
  <c r="F125" i="65"/>
  <c r="F126" i="65"/>
  <c r="F127" i="65"/>
  <c r="F128" i="65"/>
  <c r="F129" i="65"/>
  <c r="F130" i="65"/>
  <c r="F131" i="65"/>
  <c r="F132" i="65"/>
  <c r="F133" i="65"/>
  <c r="F134" i="65"/>
  <c r="F135" i="65"/>
  <c r="F136" i="65"/>
  <c r="F137" i="65"/>
  <c r="F138" i="65"/>
  <c r="F139" i="65"/>
  <c r="F140" i="65"/>
  <c r="F141" i="65"/>
  <c r="F142" i="65"/>
  <c r="F143" i="65"/>
  <c r="F144" i="65"/>
  <c r="F145" i="65"/>
  <c r="F146" i="65"/>
  <c r="F147" i="65"/>
  <c r="F148" i="65"/>
  <c r="F149" i="65"/>
  <c r="F150" i="65"/>
  <c r="F151" i="65"/>
  <c r="F152" i="65"/>
  <c r="F153" i="65"/>
  <c r="F154" i="65"/>
  <c r="F155" i="65"/>
  <c r="F156" i="65"/>
  <c r="F157" i="65"/>
  <c r="F158" i="65"/>
  <c r="F159" i="65"/>
  <c r="F160" i="65"/>
  <c r="F161" i="65"/>
  <c r="F162" i="65"/>
  <c r="F163" i="65"/>
  <c r="F164" i="65"/>
  <c r="F165" i="65"/>
  <c r="F166" i="65"/>
  <c r="F167" i="65"/>
  <c r="F168" i="65"/>
  <c r="F169" i="65"/>
  <c r="F170" i="65"/>
  <c r="F171" i="65"/>
  <c r="F172" i="65"/>
  <c r="F173" i="65"/>
  <c r="F174" i="65"/>
  <c r="F175" i="65"/>
  <c r="F176" i="65"/>
  <c r="F177" i="65"/>
  <c r="F178" i="65"/>
  <c r="F179" i="65"/>
  <c r="F180" i="65"/>
  <c r="F181" i="65"/>
  <c r="F182" i="65"/>
  <c r="F183" i="65"/>
  <c r="F184" i="65"/>
  <c r="F185" i="65"/>
  <c r="F186" i="65"/>
  <c r="F187" i="65"/>
  <c r="F188" i="65"/>
  <c r="F189" i="65"/>
  <c r="F190" i="65"/>
  <c r="F191" i="65"/>
  <c r="F192" i="65"/>
  <c r="F193" i="65"/>
  <c r="F194" i="65"/>
  <c r="F195" i="65"/>
  <c r="F196" i="65"/>
  <c r="F197" i="65"/>
  <c r="F198" i="65"/>
  <c r="F199" i="65"/>
  <c r="F200" i="65"/>
  <c r="F201" i="65"/>
  <c r="F202" i="65"/>
  <c r="F203" i="65"/>
  <c r="F204" i="65"/>
  <c r="F205" i="65"/>
  <c r="F206" i="65"/>
  <c r="F207" i="65"/>
  <c r="F208" i="65"/>
  <c r="F209" i="65"/>
  <c r="F210" i="65"/>
  <c r="F211" i="65"/>
  <c r="F212" i="65"/>
  <c r="F213" i="65"/>
  <c r="F214" i="65"/>
  <c r="F215" i="65"/>
  <c r="F216" i="65"/>
  <c r="F217" i="65"/>
  <c r="F218" i="65"/>
  <c r="F219" i="65"/>
  <c r="F220" i="65"/>
  <c r="F221" i="65"/>
  <c r="F222" i="65"/>
  <c r="F223" i="65"/>
  <c r="F224" i="65"/>
  <c r="F225" i="65"/>
  <c r="F226" i="65"/>
  <c r="F227" i="65"/>
  <c r="F228" i="65"/>
  <c r="F229" i="65"/>
  <c r="F230" i="65"/>
  <c r="F231" i="65"/>
  <c r="F232" i="65"/>
  <c r="F233" i="65"/>
  <c r="F234" i="65"/>
  <c r="F235" i="65"/>
  <c r="F236" i="65"/>
  <c r="F237" i="65"/>
  <c r="F238" i="65"/>
  <c r="F239" i="65"/>
  <c r="F240" i="65"/>
  <c r="F241" i="65"/>
  <c r="F242" i="65"/>
  <c r="F243" i="65"/>
  <c r="F244" i="65"/>
  <c r="F245" i="65"/>
  <c r="F246" i="65"/>
  <c r="F247" i="65"/>
  <c r="F248" i="65"/>
  <c r="F249" i="65"/>
  <c r="F250" i="65"/>
  <c r="F251" i="65"/>
  <c r="F252" i="65"/>
  <c r="F253" i="65"/>
  <c r="F254" i="65"/>
  <c r="F255" i="65"/>
  <c r="F256" i="65"/>
  <c r="F257" i="65"/>
  <c r="F258" i="65"/>
  <c r="F259" i="65"/>
  <c r="F260" i="65"/>
  <c r="F261" i="65"/>
  <c r="F262" i="65"/>
  <c r="F263" i="65"/>
  <c r="F264" i="65"/>
  <c r="F265" i="65"/>
  <c r="F266" i="65"/>
  <c r="F267" i="65"/>
  <c r="F268" i="65"/>
  <c r="F269" i="65"/>
  <c r="F270" i="65"/>
  <c r="F271" i="65"/>
  <c r="F272" i="65"/>
  <c r="F273" i="65"/>
  <c r="F274" i="65"/>
  <c r="F275" i="65"/>
  <c r="F276" i="65"/>
  <c r="F277" i="65"/>
  <c r="F278" i="65"/>
  <c r="F279" i="65"/>
  <c r="F280" i="65"/>
  <c r="F281" i="65"/>
  <c r="F282" i="65"/>
  <c r="F283" i="65"/>
  <c r="F284" i="65"/>
  <c r="F285" i="65"/>
  <c r="F286" i="65"/>
  <c r="F287" i="65"/>
  <c r="F288" i="65"/>
  <c r="F289" i="65"/>
  <c r="F290" i="65"/>
  <c r="F291" i="65"/>
  <c r="F292" i="65"/>
  <c r="F293" i="65"/>
  <c r="F294" i="65"/>
  <c r="F295" i="65"/>
  <c r="F296" i="65"/>
  <c r="F297" i="65"/>
  <c r="F298" i="65"/>
  <c r="F299" i="65"/>
  <c r="F300" i="65"/>
  <c r="C308" i="65"/>
  <c r="I308" i="65" s="1"/>
  <c r="L320" i="65" l="1"/>
  <c r="K321" i="65"/>
  <c r="H320" i="65"/>
  <c r="I320" i="65" l="1"/>
  <c r="H321" i="65"/>
  <c r="I321" i="65" s="1"/>
  <c r="L10" i="65" l="1"/>
  <c r="K10" i="65"/>
  <c r="I10" i="65"/>
  <c r="H10" i="65"/>
  <c r="L9" i="65"/>
  <c r="K9" i="65"/>
  <c r="I9" i="65"/>
  <c r="H9" i="65"/>
  <c r="H302" i="65" s="1"/>
  <c r="F9" i="65"/>
  <c r="F302" i="65" s="1"/>
  <c r="K302" i="65" l="1"/>
  <c r="L308" i="65"/>
  <c r="K323" i="65" l="1"/>
  <c r="K324" i="65" s="1"/>
  <c r="L324" i="65" s="1"/>
  <c r="H323" i="65" l="1"/>
  <c r="H324" i="65" s="1"/>
  <c r="I324" i="65" s="1"/>
  <c r="G326" i="65"/>
  <c r="L321" i="65"/>
  <c r="J326" i="65" l="1"/>
  <c r="J16" i="60" l="1"/>
  <c r="H32" i="57" s="1"/>
  <c r="V16" i="60"/>
  <c r="V10" i="60"/>
  <c r="J10" i="60"/>
  <c r="G10" i="60"/>
  <c r="D10" i="60"/>
  <c r="G16" i="60"/>
  <c r="D16" i="60"/>
  <c r="D32" i="57" s="1"/>
  <c r="E11" i="60"/>
  <c r="S18" i="33" l="1"/>
  <c r="S17" i="33"/>
  <c r="O90" i="33"/>
  <c r="P90" i="33" s="1"/>
  <c r="K78" i="33"/>
  <c r="L78" i="33" s="1"/>
  <c r="K18" i="33"/>
  <c r="S90" i="33"/>
  <c r="T90" i="33" s="1"/>
  <c r="K90" i="33"/>
  <c r="L90" i="33" s="1"/>
  <c r="G90" i="33"/>
  <c r="H90" i="33" s="1"/>
  <c r="O78" i="33"/>
  <c r="P78" i="33" s="1"/>
  <c r="G54" i="33"/>
  <c r="H54" i="33" s="1"/>
  <c r="S78" i="33"/>
  <c r="T78" i="33" s="1"/>
  <c r="G78" i="33"/>
  <c r="H78" i="33" s="1"/>
  <c r="S66" i="33"/>
  <c r="T66" i="33" s="1"/>
  <c r="O66" i="33"/>
  <c r="K66" i="33"/>
  <c r="L66" i="33" s="1"/>
  <c r="G66" i="33"/>
  <c r="H66" i="33" s="1"/>
  <c r="G2" i="33"/>
  <c r="O16" i="33" l="1"/>
  <c r="P16" i="33" s="1"/>
  <c r="P66" i="33"/>
  <c r="K6" i="33"/>
  <c r="K5" i="33" s="1"/>
  <c r="O17" i="33"/>
  <c r="K17" i="33"/>
  <c r="O18" i="33"/>
  <c r="K16" i="33"/>
  <c r="L5" i="33" l="1"/>
  <c r="F15" i="57"/>
  <c r="F19" i="57"/>
  <c r="L17" i="33"/>
  <c r="O2" i="33"/>
  <c r="K2" i="33"/>
  <c r="H30" i="57" l="1"/>
  <c r="B43" i="57" s="1"/>
  <c r="B45" i="57" l="1"/>
  <c r="B46" i="57" s="1"/>
  <c r="B41" i="57"/>
  <c r="B38" i="57"/>
  <c r="B42" i="57" l="1"/>
  <c r="H31" i="57" s="1"/>
  <c r="H33" i="57" s="1"/>
  <c r="D31" i="57"/>
  <c r="D33" i="5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CARLOS JULIO</author>
  </authors>
  <commentList>
    <comment ref="D15" authorId="0" shapeId="0" xr:uid="{00000000-0006-0000-0000-000001000000}">
      <text>
        <r>
          <rPr>
            <b/>
            <sz val="9"/>
            <color indexed="81"/>
            <rFont val="Tahoma"/>
            <family val="2"/>
          </rPr>
          <t>CARLOS JULIO:</t>
        </r>
        <r>
          <rPr>
            <sz val="9"/>
            <color indexed="81"/>
            <rFont val="Tahoma"/>
            <family val="2"/>
          </rPr>
          <t xml:space="preserve">
SE PROPONE ELIMINAR ESTA COLUMNA</t>
        </r>
      </text>
    </comment>
    <comment ref="F16" authorId="0" shapeId="0" xr:uid="{00000000-0006-0000-0000-000002000000}">
      <text>
        <r>
          <rPr>
            <b/>
            <sz val="9"/>
            <color indexed="81"/>
            <rFont val="Tahoma"/>
            <family val="2"/>
          </rPr>
          <t>CARLOS JULIO:</t>
        </r>
        <r>
          <rPr>
            <sz val="9"/>
            <color indexed="81"/>
            <rFont val="Tahoma"/>
            <family val="2"/>
          </rPr>
          <t xml:space="preserve">
SE PROPONE LA HORA DE ULTIMO ARCHIVO ENVIADO POR EL OFERENTE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CARLOS JULIO</author>
  </authors>
  <commentList>
    <comment ref="K23" authorId="0" shapeId="0" xr:uid="{00000000-0006-0000-0400-000001000000}">
      <text>
        <r>
          <rPr>
            <b/>
            <sz val="9"/>
            <color indexed="81"/>
            <rFont val="Tahoma"/>
            <family val="2"/>
          </rPr>
          <t>CARLOS JULIO:</t>
        </r>
        <r>
          <rPr>
            <sz val="9"/>
            <color indexed="81"/>
            <rFont val="Tahoma"/>
            <family val="2"/>
          </rPr>
          <t xml:space="preserve">
FECHA DE SUSCRIPCION 
ACTA DE LIQUIDACION</t>
        </r>
      </text>
    </comment>
  </commentList>
</comments>
</file>

<file path=xl/sharedStrings.xml><?xml version="1.0" encoding="utf-8"?>
<sst xmlns="http://schemas.openxmlformats.org/spreadsheetml/2006/main" count="2003" uniqueCount="963">
  <si>
    <t>ITEM</t>
  </si>
  <si>
    <t>CANT.</t>
  </si>
  <si>
    <t>UND</t>
  </si>
  <si>
    <t>COSTOS DIRECTOS</t>
  </si>
  <si>
    <t>Utilidad</t>
  </si>
  <si>
    <t>TOTAL AUI</t>
  </si>
  <si>
    <t>Iva sobre utilidad</t>
  </si>
  <si>
    <t>M2</t>
  </si>
  <si>
    <t>VR.UNITARIO</t>
  </si>
  <si>
    <t>VR.TOTAL</t>
  </si>
  <si>
    <t>DESCRIPCION ACTIVIDAD</t>
  </si>
  <si>
    <t>M3</t>
  </si>
  <si>
    <t>Administración</t>
  </si>
  <si>
    <t>Imprevistos</t>
  </si>
  <si>
    <t>UNIVERSIDAD DEL CAUCA</t>
  </si>
  <si>
    <t>OK</t>
  </si>
  <si>
    <t>PROPONENTE</t>
  </si>
  <si>
    <t>OFICIAL</t>
  </si>
  <si>
    <t>VALOR TOTAL EJECUTADO (VTE)</t>
  </si>
  <si>
    <t>VTE1</t>
  </si>
  <si>
    <t>VTE</t>
  </si>
  <si>
    <t>CONTRATO 1</t>
  </si>
  <si>
    <t>VALOR</t>
  </si>
  <si>
    <t>RUP</t>
  </si>
  <si>
    <t>AÑO DE TERMINACION</t>
  </si>
  <si>
    <t>% PARTICIPACION</t>
  </si>
  <si>
    <t>CONTRATO 2</t>
  </si>
  <si>
    <t>VALOR TOTAL EJECUTADO</t>
  </si>
  <si>
    <t>UNIVERSIDAD DEL CAUCA - VICERRECTORÍA ADMINISTRATIVA</t>
  </si>
  <si>
    <t xml:space="preserve">COMITÉ TÉCNICO ASESOR </t>
  </si>
  <si>
    <t>PROPONENTES</t>
  </si>
  <si>
    <t>REQUERIMIENTOS</t>
  </si>
  <si>
    <t>CUMPLE</t>
  </si>
  <si>
    <t>VALOR/ OBSERVACION</t>
  </si>
  <si>
    <t>CONCEPTO</t>
  </si>
  <si>
    <t>ORIGINAL FIRMADO</t>
  </si>
  <si>
    <t>CARLOS JULIO ZUÑIGA SANCHEZ</t>
  </si>
  <si>
    <t>CIELO PEREZ SOLANO</t>
  </si>
  <si>
    <t>Presidenta Junta de Licitaciones y Contratos</t>
  </si>
  <si>
    <t>Vicerrectora Administrativa</t>
  </si>
  <si>
    <t>VERIFICACIÓN REQUISITOS TECNICOS HABILITANTES</t>
  </si>
  <si>
    <t>2.3.</t>
  </si>
  <si>
    <t>2.3.1.</t>
  </si>
  <si>
    <t>VICERRECTORIA ADMINISTRATIVA</t>
  </si>
  <si>
    <t>PRESUPUESTO OFICIAL</t>
  </si>
  <si>
    <t xml:space="preserve"> VrUnit. Ofertado</t>
  </si>
  <si>
    <t>≤ VrUnit. Oficial</t>
  </si>
  <si>
    <t>VALOR PROPUESTA CORREGIDA &lt;= PRESUPUESTO OFICIAL</t>
  </si>
  <si>
    <t>VALOR PROPUESTA CORREGIDA &gt;= 95% PRESUPUESTO OFICIAL</t>
  </si>
  <si>
    <t>VALOR PROPUESTA PRESENTADA</t>
  </si>
  <si>
    <t>DIFERENCIA</t>
  </si>
  <si>
    <t>PORCENTAJE DE CORRECCION &lt;= 0.1%</t>
  </si>
  <si>
    <t>VrUnit. Ofertado ≤ VrUnit. Oficial</t>
  </si>
  <si>
    <t>CUMPLE (SI/NO)</t>
  </si>
  <si>
    <t>VTE2</t>
  </si>
  <si>
    <t>PERSONAL MÍNIMO REQUERIDO</t>
  </si>
  <si>
    <t>2.4.</t>
  </si>
  <si>
    <t>PROPUESTA ECONOMICA</t>
  </si>
  <si>
    <t>Corrección Aritmetica</t>
  </si>
  <si>
    <t>VR. PROPUESTA CORREGIDA</t>
  </si>
  <si>
    <t>PUNTAJE VR. PROPUESTA</t>
  </si>
  <si>
    <t>TOTAL</t>
  </si>
  <si>
    <t>ORDEN DE ELEGIBILIDAD</t>
  </si>
  <si>
    <t>PO</t>
  </si>
  <si>
    <t>FORMULA</t>
  </si>
  <si>
    <t>MEDIA</t>
  </si>
  <si>
    <t>Of.validas</t>
  </si>
  <si>
    <t># PO</t>
  </si>
  <si>
    <t>TRM</t>
  </si>
  <si>
    <t>Decimales</t>
  </si>
  <si>
    <t>MAX</t>
  </si>
  <si>
    <t>CONTRATO 3</t>
  </si>
  <si>
    <t>Contratista - Profesional Especializado</t>
  </si>
  <si>
    <t>CONTRATO 4</t>
  </si>
  <si>
    <t>UNSPSC</t>
  </si>
  <si>
    <t>EXPERIENCIA ESPECÍFICA DEL PROPONENTE</t>
  </si>
  <si>
    <t>2.3.3</t>
  </si>
  <si>
    <t>CALIFICACION ADICIONAL</t>
  </si>
  <si>
    <t>ÍTEM</t>
  </si>
  <si>
    <t>PUNTAJE</t>
  </si>
  <si>
    <t xml:space="preserve">PUNTAJE MAXIMO </t>
  </si>
  <si>
    <t xml:space="preserve">ASESOR ESTRUCTURAL PERMANENTE DURANTE LA EJECUCIÓN DE LA OBRA, CON DEDICACIÓN MÍNIMA DE 20% </t>
  </si>
  <si>
    <t>ASESOR ELÉCTRICO PERMANENTE DURANTE LA EJECUCIÓN DE LA OBRA, CON DEDICACIÓN MÍNIMA DE 20%</t>
  </si>
  <si>
    <t>CONTRATO 5</t>
  </si>
  <si>
    <t>CONTRATO 6</t>
  </si>
  <si>
    <t>HABIL</t>
  </si>
  <si>
    <t>NO HABIL</t>
  </si>
  <si>
    <t>ACTIVIDADES PRELIMINARES</t>
  </si>
  <si>
    <t>DEMOLICIONES</t>
  </si>
  <si>
    <t>1,1,1</t>
  </si>
  <si>
    <t>DEMOL LOSA MACIZA C. E&lt;=20CMS</t>
  </si>
  <si>
    <t>1,1,2</t>
  </si>
  <si>
    <t>DEMOL VIGAS Y COLUMNAS. E= 0,15 A 0,30 MT</t>
  </si>
  <si>
    <t>ML</t>
  </si>
  <si>
    <t>1,1,3</t>
  </si>
  <si>
    <t>DEMOL.MURO  CONCRETO E=15CM</t>
  </si>
  <si>
    <t>1,1,4</t>
  </si>
  <si>
    <t>DESM.CUBIERTA ASBESTO CEMENTO</t>
  </si>
  <si>
    <t>1,1,5</t>
  </si>
  <si>
    <t>DESM.APARATO SANITARIO</t>
  </si>
  <si>
    <t>1,1,6</t>
  </si>
  <si>
    <t>DESM.MARCO + NAVE SENCILLA</t>
  </si>
  <si>
    <t>1,1,7</t>
  </si>
  <si>
    <t>DESMONTE DE CERRAMIENTO EN MALLA ESLABONADA H MAX 3MT</t>
  </si>
  <si>
    <t>1,1,8</t>
  </si>
  <si>
    <t>RETIRO  ESCOMBROS MANUAL-VOLQUETA &lt;=10KM.</t>
  </si>
  <si>
    <t>CAMPAMENTO</t>
  </si>
  <si>
    <t>1,2,1</t>
  </si>
  <si>
    <t xml:space="preserve">LOCALIZACION Y REPLANTEO </t>
  </si>
  <si>
    <t>1,2,2</t>
  </si>
  <si>
    <t>CAMPAMENTO TABLA  18 M2</t>
  </si>
  <si>
    <t>VARIOS</t>
  </si>
  <si>
    <t>1,3,1</t>
  </si>
  <si>
    <t>CERRAMIENTO POVISIONAL Y PERIMETRAL EN LONA VERDE Y GUADUA</t>
  </si>
  <si>
    <t>SUBTOTAL CAP 1  ACTIVIDADES PRELIMINARES:</t>
  </si>
  <si>
    <t>MOVIMIENTO DE TIERRA Y TRANSPORTE</t>
  </si>
  <si>
    <t>EXCAVACION A MAQUINA EN SECO EN MATERIAL COMUN HASTA 3,0M DE PROFUNDIDAD</t>
  </si>
  <si>
    <t>RETIRO DE MATERIAL DE EXCAVACION CON CARGUE EN VOLQUETA A MAQUINA EN BANCO. SIN ACARREO INTERNO EN OBRA INCLUYE DISPOSICION EN BOTADERO OFICIAL</t>
  </si>
  <si>
    <t>RELLENO DE MATERIAL SELECCIONADO TIPO ROCA MUERTA PARA ESTRUCTURAS</t>
  </si>
  <si>
    <t>2,4</t>
  </si>
  <si>
    <t>RELLENO  ROCA MUERTA COMPAC-CILINDRO +ACA, MEJORAMIENTO DE TERRENO BLOQUE B</t>
  </si>
  <si>
    <t>SUBTOTAL CAP. 2  MOVIMIENTO DE TIERRA Y TRANSPORTE:</t>
  </si>
  <si>
    <t xml:space="preserve">ESTRUCTURA EN CONCRETO </t>
  </si>
  <si>
    <t>SOLADO DE LIMPIEZA ESPESOR 5CM</t>
  </si>
  <si>
    <t xml:space="preserve">CONCRETO 3000 PSI  DADOS DE CIMENTACION </t>
  </si>
  <si>
    <t xml:space="preserve">CONCRETO 3000 PSI VIGAS Y RIOSTRAS EJES BLO.A[1,2,3,4,5,6,7,8] BLO.B[A,B,C,D,E,F,G] BLO.C[A,B,C,D], PUNTO FIJO  </t>
  </si>
  <si>
    <t>CONCRETO 3000 PSI VIGAS Y NERVIOS EJES BLO.A[A,B,C,D] BLO.B [1,2,3,4] BLO.C[1,2,3,4] COMEDOR, LAVANDERIA, PORTERIA, UTV, LOCAL COMERCIAL</t>
  </si>
  <si>
    <t xml:space="preserve">REFUERZO 60.000 PSI </t>
  </si>
  <si>
    <t>KLS</t>
  </si>
  <si>
    <t>COLUMNAS EN CONCRETO DE 3000 PSI</t>
  </si>
  <si>
    <t>BASES CAMAS EN CONCRETO H=30-40CM (CAMAS DORMITORIOS)</t>
  </si>
  <si>
    <t>MESON  EN CONCRETO H=8.1-10CM</t>
  </si>
  <si>
    <t>ALFAGIA CONCRETO ANCHO 60CM</t>
  </si>
  <si>
    <t>LOSA CONTRAPISO Y LOSA CASETON ESTERILLA E=41-45CM</t>
  </si>
  <si>
    <t>LOSA CONCRETO MACIZA E=10CM</t>
  </si>
  <si>
    <t>MALLA ELECTROSOLDADA</t>
  </si>
  <si>
    <t>PANTALLA EN CONCRETO 3100  PSI E=10-30CMS</t>
  </si>
  <si>
    <t>ESCALERA  CONCRETO 3000  PSI</t>
  </si>
  <si>
    <t>SUBTOTAL CAP. 3  ESTRUCTURA EN CONCRETO :</t>
  </si>
  <si>
    <t>INSTALACIONES HIDRAULICAS Y SANITARIAS</t>
  </si>
  <si>
    <t>TUBERÍA PVC PRESIÓN DE 3" RDE 26 UM</t>
  </si>
  <si>
    <t>TUBERÍA PVC PRESIÓN DE 2 1/2" RDE 26 UM</t>
  </si>
  <si>
    <t>TUBERÍA PVC PRESIÓN DE 2" RDE 26 UM</t>
  </si>
  <si>
    <t>TUBERÍA PVC PRESIÓN DE 1 1/2" RDE 21, INCLUYE UNIÓN</t>
  </si>
  <si>
    <t xml:space="preserve"> TUBERÍA PVC PRESIÓN DE 1 1/4" RDE 21, INCLUYE UNIÓN</t>
  </si>
  <si>
    <t>TUBERÍA PVC PRESIÓN DE 1" RDE 21, INCLUYE UNIÓN</t>
  </si>
  <si>
    <t>TUBERÍA PVC PRESIÓN DE 3/4" RDE 21, INCLUYE UNIÓN</t>
  </si>
  <si>
    <t>TUBERIA PVC PRESION PARA ACUEDUCTO D=1/2" RDE 13.5, INCLUYE UNIÓN</t>
  </si>
  <si>
    <t>BUJE SOLDADO DE 3"x2 1/2"  PVC</t>
  </si>
  <si>
    <t>BUJE SOLDADO DE 3"x2" PVC</t>
  </si>
  <si>
    <t>BUJE SOLDADO DE 2 1/2"x2" PVC</t>
  </si>
  <si>
    <t>BUJE SOLDADO DE 2 1/2"x1 1/2" PVC</t>
  </si>
  <si>
    <t>BUJE SOLDADO DE 2"x1 1/2" PVC</t>
  </si>
  <si>
    <t>BUJE SOLDADO DE 2"x3/4" PVC</t>
  </si>
  <si>
    <t>BUJE SOLDADO DE 2"X 1/2" PVC</t>
  </si>
  <si>
    <t>BUJE SOLDADO DE 1 1/2"x1 1/4" PVC</t>
  </si>
  <si>
    <t xml:space="preserve">BUJE SOLDADO DE 1 1/2"x1" </t>
  </si>
  <si>
    <t xml:space="preserve">BUJE SOLDADO DE 1 1/2"x3/4" </t>
  </si>
  <si>
    <t>BUJE SOLDADO DE 1 1/2"x1/2"</t>
  </si>
  <si>
    <t>BUJE SOLDADO DE 1 1/4"x1"</t>
  </si>
  <si>
    <t>BUJE SOLDADO DE 1 1/4"x3/4"</t>
  </si>
  <si>
    <t>BUJE SOLDADO DE 1 1/4"x1/2"</t>
  </si>
  <si>
    <t>BUJE SOLDADO DE 1"x3/4"</t>
  </si>
  <si>
    <t>BUJE SOLDADO DE 1"x 1 1/2"</t>
  </si>
  <si>
    <t>BUJE SOLDADO DE 3/4"x1/2"</t>
  </si>
  <si>
    <t>TEE REDUCIDA DE 1"x3/4"</t>
  </si>
  <si>
    <t>TEE REDUCIDA DE 1"x1/2"</t>
  </si>
  <si>
    <t>TEE REDUCIDA DE 3/4"x1/2"</t>
  </si>
  <si>
    <t>TEE 3"x3"</t>
  </si>
  <si>
    <t>TEE 2 1/2"x2 1/2"</t>
  </si>
  <si>
    <t>TEE 2"x2"</t>
  </si>
  <si>
    <t>TEE 1 1/2"x1 1/2"</t>
  </si>
  <si>
    <t>TEE 1 1/4"x1 1/4"</t>
  </si>
  <si>
    <t>TEE 1"x1"</t>
  </si>
  <si>
    <t>TEE 3/4"x3/4"</t>
  </si>
  <si>
    <t>TEE 1/2"x1/2"</t>
  </si>
  <si>
    <t>CODO DE 3"x90</t>
  </si>
  <si>
    <t>CODO DE 2"x90</t>
  </si>
  <si>
    <t>CODO DE 1 1/2" x90</t>
  </si>
  <si>
    <t>CODO DE 1 1/4" x90</t>
  </si>
  <si>
    <t>CODO DE 1"x90</t>
  </si>
  <si>
    <t>CODO DE 3/4"x90</t>
  </si>
  <si>
    <t>CODO DE 1/2"x90</t>
  </si>
  <si>
    <t>PUNTOS HIDRAULICOS DE 1/2", INCLUYE TUBERÍA PVC Y ACCESORIOS, PROM 3m</t>
  </si>
  <si>
    <t>VÁLVULA CHEQUE CORTINA HIERRO DE 3"</t>
  </si>
  <si>
    <t>VÁLVULA DE BOLA PVC 1/2"</t>
  </si>
  <si>
    <t>VÁLVULA DE BOLA PVC 1"</t>
  </si>
  <si>
    <t>VÁLVULA DE BOLA PVC 1 1/2"</t>
  </si>
  <si>
    <t>CAJA PARA MEDIDOR EN CONCRETO DE 3000 PSI (0,60X1,00X0,70 MT)</t>
  </si>
  <si>
    <t>MACROMEDIDOR DE 2" (INCLUYE ACCESORIOS FILTRO YEE, VÁLVULAS Y REDUCCIONES)</t>
  </si>
  <si>
    <t xml:space="preserve"> VÁLVULA HD DE 3"</t>
  </si>
  <si>
    <t xml:space="preserve"> VÁLVULA HD DE 2 1/2"</t>
  </si>
  <si>
    <t xml:space="preserve"> VÁLVULA HD DE 2"</t>
  </si>
  <si>
    <t xml:space="preserve"> MOTOBOMBA DE 5 HP (INCLUYE ACCESORIOS DE CONEXIÓN)</t>
  </si>
  <si>
    <t>HIDROFLO</t>
  </si>
  <si>
    <t>TUBERIA PVC CORRUGADA D=8"</t>
  </si>
  <si>
    <t>TUBERIA PVC CORRUGADA D=6"</t>
  </si>
  <si>
    <t>TUBERÍA SANITARIA PVC 4"</t>
  </si>
  <si>
    <t>TUBERÍA SANITARIA PVC 2"</t>
  </si>
  <si>
    <t>YEE SANITARIA DE 4"x4"</t>
  </si>
  <si>
    <t>DOBLE YEE SANITARIA DE 4"x4"</t>
  </si>
  <si>
    <t>YEE SANITARIA DE 4"x2"</t>
  </si>
  <si>
    <t>YE SANITARIA DE 2"x2"</t>
  </si>
  <si>
    <t xml:space="preserve"> TEE SANITARIA DE 4"x4"</t>
  </si>
  <si>
    <t xml:space="preserve"> TEE SANITARIA DE 2"x2"</t>
  </si>
  <si>
    <t>CODO SANITARIO DE 2"x90 C-C</t>
  </si>
  <si>
    <t>CODO SANITARIO DE 4"x90 C-C</t>
  </si>
  <si>
    <t>CODO SANITARIO DE 4"x45 C-C</t>
  </si>
  <si>
    <t>CODO SANITARIO DE 2"x45 C-C</t>
  </si>
  <si>
    <t>BUJE SOLDADO DE 4"x2"</t>
  </si>
  <si>
    <t>CAJAS DE DISTRIBUCION EN CONCRETO 0,6mx0,6m (libres) TAPA e=0,1M</t>
  </si>
  <si>
    <t>PUNTOS SANITARIOS DE 4"</t>
  </si>
  <si>
    <t>PUNTOS SANITARIOS DE 2"</t>
  </si>
  <si>
    <t>LAVADERO PREFABRICADO EN CONCRETO ACABADO EN GRANITO</t>
  </si>
  <si>
    <t>TANQUE DE ALMACENAMIENTO EN CONCRETO DE 3000 PSI. 4,00X4,00X1,00. E=0,30 MTS. 2 PARILLAS ACERO 5/8"@,25 2 SENTIDOS</t>
  </si>
  <si>
    <t>SUBTOTAL CAP. 4  INSTALACIONES HIDRAULICAS Y SANITARIAS:</t>
  </si>
  <si>
    <t>INSTALACION RED CONTRA INCENDIO</t>
  </si>
  <si>
    <t>TUBERÍA AC DE 4"</t>
  </si>
  <si>
    <t>TUBERÍA AC DE 3"</t>
  </si>
  <si>
    <t>TUBERÍA AC DE 2"</t>
  </si>
  <si>
    <t>TUBERÍA AC DE 1 1/2"</t>
  </si>
  <si>
    <t>TUBERÍA AC DE 1 1/4"</t>
  </si>
  <si>
    <t>TUBERÍA AC DE 1"</t>
  </si>
  <si>
    <t>CODO AC DE 3"x90</t>
  </si>
  <si>
    <t>CODO AC DE 2"x90</t>
  </si>
  <si>
    <t>CODO AC DE 1"x90</t>
  </si>
  <si>
    <t>TEE AC DE 3"x3"</t>
  </si>
  <si>
    <t>TEE AC DE 2"x2"</t>
  </si>
  <si>
    <t>TEE AC DE 1 1/2"x1 1/2"</t>
  </si>
  <si>
    <t>TEE AC DE 1 1/4"x1 1/4"</t>
  </si>
  <si>
    <t>TEE AC DE 1"x1"</t>
  </si>
  <si>
    <t>BUSHING AC DE 3"x2"</t>
  </si>
  <si>
    <t>BUSHING AC DE 2"x1 1/2"</t>
  </si>
  <si>
    <t>BUSHING AC DE 1 1/2"x1 1/4"</t>
  </si>
  <si>
    <t>BUSHING AC DE 1 1/2"x1/2"</t>
  </si>
  <si>
    <t>BUSHING AC DE 1 1/4"x1"</t>
  </si>
  <si>
    <t>BUSHING AC DE 1 1/4"x1/2"</t>
  </si>
  <si>
    <t>BUSHING AC DE 1"x1/2"</t>
  </si>
  <si>
    <t>GABINETE TIPO III</t>
  </si>
  <si>
    <t xml:space="preserve">EXTINTORES </t>
  </si>
  <si>
    <t>ROCIADOR 1/2" ESTANDAR</t>
  </si>
  <si>
    <t>SOPORTES - ANCLAJE TUBERIA 1,1/2x1/8"</t>
  </si>
  <si>
    <t>SENSOR DE FLUJO</t>
  </si>
  <si>
    <t>MANOMETRO DE GLICERINA 0-200 PSI</t>
  </si>
  <si>
    <t>VÁLVULA CHEQUE CORTINA METALICO DE 3"</t>
  </si>
  <si>
    <t>VÁLVULA DE 3" HD</t>
  </si>
  <si>
    <t>SIAMESA DE 3"</t>
  </si>
  <si>
    <t>MOTOBOMBA DE 5 HP JOCKEY</t>
  </si>
  <si>
    <t>MOTOBOMBA DE 45HP LISTADA</t>
  </si>
  <si>
    <t>SUBTOTAL CAP. 5  INSTALACION RED CONTRA INCENDIOS:</t>
  </si>
  <si>
    <t xml:space="preserve">INSTALACION RED GAS </t>
  </si>
  <si>
    <t>CONSTRUCCION RED INTERNA DE POLIETILENO DE 1" PARA GAS NATURAL</t>
  </si>
  <si>
    <t>CONSTRUCCION RED INTERNA EN PE - AL - PE PARA GAS NATURAL</t>
  </si>
  <si>
    <t>CONSTRUCCION RED INTERNA PARA CADA PUNTO DE ARTEFACTO A GAS NATURAL</t>
  </si>
  <si>
    <t>SUBTOTAL CAP. 6  INSTALACION RED GAS:</t>
  </si>
  <si>
    <t>INSTALACIONES ELECTRICAS</t>
  </si>
  <si>
    <t>SALIDA ILUMINACION 120 V</t>
  </si>
  <si>
    <t>SALIDA ILUMINACION 220 V</t>
  </si>
  <si>
    <t>TOMA MONOFASICO CON POLO A TIERRA</t>
  </si>
  <si>
    <t>TOMA MONOFASICO CON POLO A TIERRA GFCI</t>
  </si>
  <si>
    <t xml:space="preserve">TOMA MONOFASICO REGULADO CON POLO A TIERRA </t>
  </si>
  <si>
    <t>INTERRUPTOR SENCILLO</t>
  </si>
  <si>
    <t>INTERRUPTOR DOBLE</t>
  </si>
  <si>
    <t>INTERRUPTOR SENCILLO CONMUTABLE</t>
  </si>
  <si>
    <t>INTERRUPTOR DOBLE CONMUTABLE</t>
  </si>
  <si>
    <t>TOMA VOZ Y DATOS</t>
  </si>
  <si>
    <t>SALIDA TELEVISION</t>
  </si>
  <si>
    <t>GABINETE RACK CON TODOS SUS ACCESORIOS</t>
  </si>
  <si>
    <t>UPS</t>
  </si>
  <si>
    <t>TABLERO DE BREAKERS DE 36 CTOS TRIFILAR 208 -120 V 4 HILOS</t>
  </si>
  <si>
    <t>TABLERO DE BREAKERS DE 30 CTOS TRIFILAR 208 -120 V 4 HILOS</t>
  </si>
  <si>
    <t>TABLERO DE BREAKERS DE 24 CTOS TRIFILAR 208 -120 V 4 HILOS</t>
  </si>
  <si>
    <t>TABLERO DE BREAKERS DE 18 CTOS TRIFILAR 208 -120 V 4 HILOS</t>
  </si>
  <si>
    <t>MINIBREAKERS 1X15 AMP</t>
  </si>
  <si>
    <t>MINIBREAKERS 2X20 AMP</t>
  </si>
  <si>
    <t>ACOMETIDA TRIFILAR 2 No. 2/0  POR FASE + 1No. 2/0 POR NEUTRO + 1 No. 6 TIERRA</t>
  </si>
  <si>
    <t>ACOMETIDA TRIFILAR 1 No. 4  POR FASE + 1No. 4 POR NEUTRO + 1 No. 10 TIERRA</t>
  </si>
  <si>
    <t>ACOMETIDA TRIFILAR 1 No. 6  POR FASE + 1No. 6 POR NEUTRO + 1 No. 8 TIERRA</t>
  </si>
  <si>
    <t>ACOMETIDA TRIFILAR 1 No. 8  POR FASE + 1No. 8 POR NEUTRO + 1 No. 10 TIERRA</t>
  </si>
  <si>
    <t>BANDEJA  400mm x 54 mm x 3000mm</t>
  </si>
  <si>
    <t>PUESTA A TIERRA TABLERO DE BREAKERS y TABLERO DE MEDIDORES</t>
  </si>
  <si>
    <t>LAMPARA APLIQUE TORTUGA LED 5.5W EXTERIOR INTERIOR O SIMILAR</t>
  </si>
  <si>
    <t>BALA  ECO LED 24 W (1920 LUMEN) O SIMILAR</t>
  </si>
  <si>
    <t>BALA  ECO LED  15 W (1200 LUMEN) O SIMILAR</t>
  </si>
  <si>
    <t>LÁMPARA PANEL LED SOBREPONER 60X60 51W BLANCA O SIMILAR</t>
  </si>
  <si>
    <t>LÁMPARA PANEL LED SOBREPONER 30X120 51W BLANCA O SIMILAR</t>
  </si>
  <si>
    <t>LÁMPARA PANEL LED DE SOBRE PONER 30X120 48W HERMETICA BLANCA  O SIMILAR</t>
  </si>
  <si>
    <t>LUMINARIA 16 LEDS 35W O SIMILAR</t>
  </si>
  <si>
    <t>EXI-H LUZ EMERGENCIA LED R1 2X1.6W O SIMILAR</t>
  </si>
  <si>
    <t>TRANSFORMADOR TRIFASICO 75 KVA 208-120V</t>
  </si>
  <si>
    <t>PROTECCIONES</t>
  </si>
  <si>
    <t>MALLA DE TIERRA</t>
  </si>
  <si>
    <t>MEDICION INDIRECTA</t>
  </si>
  <si>
    <t>ACOMETIDA TRANSFORMADOR  1No.4/0 THHN X FASE + 1No.4/0 THHN X NEUTRO + 1No. 2 X TIERRA  . IINCLUYE TUBERIA PVC DB 4"</t>
  </si>
  <si>
    <t>TABLERO TRIFÁSICO DE 24 CIRCUITOS 3F, 5H CON ESPACIO PARA TOTALIZADOR. INCLUYE TOTALIZADOR ,  PUERTA Y TODO LO NECESARIO PARA SU CORRECTO FUNCIONAMIENTO.</t>
  </si>
  <si>
    <t>CAJA EN MAMPOSTERÍA TIPO ALUMBRADO PÚBLICO DE 100 CM X 100 CM</t>
  </si>
  <si>
    <t>CAJA EN MAMPOSTERÍA TIPO ALUMBRADO PÚBLICO DE 30 CM X 30 CM</t>
  </si>
  <si>
    <t>POSTE METALICO PARA ALUMBRADO PUBLICO DE 9 X 150 KGF GALVANIZADO Y PINTADO</t>
  </si>
  <si>
    <t>VARILLA DE COBRE DE 2,40 MS X 5/8"</t>
  </si>
  <si>
    <t>CABLE DE COBRE  BLANDO DESNUDO  NO. 2/0 PARA CONFIGURAR SISTEMA DE APANTALLAMIENTO, MALLA A TIERRA Y EQUIPOTENCIAR.</t>
  </si>
  <si>
    <t xml:space="preserve">ALAMBRON EN  ALUMINIO  DE 8 MM PARA APANTALLAMIENTO </t>
  </si>
  <si>
    <t>BARRA CAPTORA PARA SISTEMA APANTALLAMIENTO</t>
  </si>
  <si>
    <t>SOLDADURA 120 G PARA EMPALMES DEL SISTEMA DE APANTALLAMIENTO Y PUESTAS A TIERRA</t>
  </si>
  <si>
    <t>TUBERIA PVC DE 3X2"</t>
  </si>
  <si>
    <t>TUBERIA PVC DE 5X2"</t>
  </si>
  <si>
    <t>SUBTOTAL CAP. 7  INSTALACIONES ELECTRICAS:</t>
  </si>
  <si>
    <t xml:space="preserve">MAMPOSTERIA </t>
  </si>
  <si>
    <t>MURO BLOQUE CONCRETO 19x19x39CM</t>
  </si>
  <si>
    <t>8,2</t>
  </si>
  <si>
    <t>DIV. MURO LADRILLO FAROL BLOQUES RESIDENCIAS</t>
  </si>
  <si>
    <t>8,3</t>
  </si>
  <si>
    <t>ESCALERILLA HIERRO  GRAFILADO 1/4"</t>
  </si>
  <si>
    <t>8,4</t>
  </si>
  <si>
    <t>DOVELAS 3/8 60.000 PSI</t>
  </si>
  <si>
    <t>8,5</t>
  </si>
  <si>
    <t>MURO BLOQUE ESTRUCT. CERAMICO  12X20X30</t>
  </si>
  <si>
    <t>SUBTOTAL CAP. 8  MAMPOSTERIA :</t>
  </si>
  <si>
    <t xml:space="preserve">OBRA BLANCA </t>
  </si>
  <si>
    <t>REPELLO MURO 1:2</t>
  </si>
  <si>
    <t xml:space="preserve">ESTUCO MUROS </t>
  </si>
  <si>
    <t>PORCELANATO 80 X 80 CM</t>
  </si>
  <si>
    <t>CERAMICA 32.60-35.00X32.60-35.00 TRAF.4</t>
  </si>
  <si>
    <t>CERAMICA  PISO-PARED 20-50X20-50CM</t>
  </si>
  <si>
    <t>GRANITO PULIDO [PANO]</t>
  </si>
  <si>
    <t>GUARDAESCOBA EPOXICO 1/2C  #261</t>
  </si>
  <si>
    <t>GUARDAESCOBA CERAMICO H MAX 8 CM</t>
  </si>
  <si>
    <t>C.F.PANEL YESO 12.7MM S.JUNTA+VINILO RH</t>
  </si>
  <si>
    <t>PINTURA 3 MANOS FACHADAS BLOQUES DORMITORIOS</t>
  </si>
  <si>
    <t>NAVE ALUM.PERSIANA CORTINA.</t>
  </si>
  <si>
    <t>NAVE ALUM.ENTAMBORADA-LLENA VAI.</t>
  </si>
  <si>
    <t>VENTANA LAM.VIDRIO 5 MM-INCOLORO ALUMINO</t>
  </si>
  <si>
    <t>PUERTA VENTANA ALUM.PERSIANA</t>
  </si>
  <si>
    <t xml:space="preserve"> VENTANERIA MARCO EN ALUMINIO CALIBRE 18 Y VIDRIO SUPERPUESTO DE SEGURIDAD 10 MM CON PELICULA DE SEGURIDAD. INCLUYE ELEMENTOS DE ANCLAJE</t>
  </si>
  <si>
    <t>BARANDA DE SEGURIDAD  EN CAÑO DE ACERO GALVANIZADO  DE 50 MM X 2MM REFUERZO INTERMEDIO EN TUBO DE 25 MMX 2MM</t>
  </si>
  <si>
    <t>SUBTOTAL CAP. 9  OBRA BLANCA :</t>
  </si>
  <si>
    <t>APARATOS SANITARIOS</t>
  </si>
  <si>
    <t>SANITARIO DOBLE DESCARGA INCLUYE INSTALACION</t>
  </si>
  <si>
    <t>SANITARIO POBLACION MOVILIDAD REDUCIDA</t>
  </si>
  <si>
    <t>LAVAMANOS SOBREPONER INLCLUYE INSTALACION</t>
  </si>
  <si>
    <t>LAVAMANOS RECTANGULAR DE COLGAR PARA MOVILIDAD REDUCIDA</t>
  </si>
  <si>
    <t>GRIFERIA LAVAMANOS</t>
  </si>
  <si>
    <t xml:space="preserve">DUCHA PLATO INCLUYEA CCESORIOS PARA INSTALACION </t>
  </si>
  <si>
    <t>KIT BARRAS APOYO MOVILIDAD REDUCIDA , incluye 2 BARRAS EN L y 2 barras de 12" para sanitario y ducha todos los accesorios y materiales para su correcta instalación y fijación</t>
  </si>
  <si>
    <t>SUBTOTAL CAP. 10  INSTALACIONES HIDROSANITARIAS:</t>
  </si>
  <si>
    <t>OBRAS EXTERIORES Y DE URBANISMO</t>
  </si>
  <si>
    <t>RAMPAS EN CONCRETO 3100 PSI</t>
  </si>
  <si>
    <t>TABLETA CONCRETO TIPO CHOCOLATINA 0,50 X 0,14 [M]</t>
  </si>
  <si>
    <t xml:space="preserve">ADOQUIN CONCRETO 30.0x45.0x08 </t>
  </si>
  <si>
    <t>ANDEN CONCRETO 10CM 3000  PSI INCLUYE REFUERZO EN ACERO</t>
  </si>
  <si>
    <t>PRADO  GATEADORA</t>
  </si>
  <si>
    <t>MURO DE CONTENCION 3000 PSI INCLUYE FORMALETA</t>
  </si>
  <si>
    <t>REPOSICION DE ARBOLES  H MAX = 1,80</t>
  </si>
  <si>
    <t>CERRAMIENTO EN MALLA ESLABONADA CAL 10, TUBERIA GALVANIZADA d=2'', CON TAPA, ANGULO 1 1/2''X3/16'', ACABADO ESMALTE</t>
  </si>
  <si>
    <t>SUBTOTAL CAP. 11  OBRAS EXTERIORES Y DE URBANISMO:</t>
  </si>
  <si>
    <t>CUBIERTA</t>
  </si>
  <si>
    <t>TEJA GALVANIZADA TRAPEZOIDAL CAL.26</t>
  </si>
  <si>
    <t>CANAL LAMINA ALUMINIO</t>
  </si>
  <si>
    <t>PERFIL  ESTRUCTURAL PARA ESTRUCTURA DE CUBIERTA SEGÚN DISEÑO ESTRUCTURAL</t>
  </si>
  <si>
    <t>KG</t>
  </si>
  <si>
    <t>POLICARBONATO ALVEOLAR 10MM</t>
  </si>
  <si>
    <t>SUBTOTAL CAP. 12  CUBIERTA:</t>
  </si>
  <si>
    <t>ESTRUCTURA METALICA</t>
  </si>
  <si>
    <t>13,1</t>
  </si>
  <si>
    <t>PANEL REVESTIMIENTO EN LAMINA DE ALTA PRESION DE 5 A 6 MM SEGÚN DISEÑO</t>
  </si>
  <si>
    <t>13,2</t>
  </si>
  <si>
    <t>CARTERA EN PANEL REVESTIMIENTO EN LAMINA DE ALTA PRESION DE 5 A 6 MM BAJANTES ALL.</t>
  </si>
  <si>
    <t>13,3</t>
  </si>
  <si>
    <t>ESTRUCTURA METALICA EN ACERO ESTRUCTURAL ASTM A-36 (SEGÚN DISEÑO). INCLUYE FABRICACION, TRANSPORTE, MONTAJE, PINTURA ANTICORROSIVO Y TERMINADO FINAL</t>
  </si>
  <si>
    <t>13,4</t>
  </si>
  <si>
    <t>ANCLAJE CON TORNILO DE ALTA RESISTENCIA A325 H MIN 15 CM</t>
  </si>
  <si>
    <t>SUBTOTAL CAP. 13  ESTRUCTURA METALICA:</t>
  </si>
  <si>
    <t>ASEO GENERAL DE OBRA</t>
  </si>
  <si>
    <t>14,1</t>
  </si>
  <si>
    <t>ASEO GENERAL  MECANICO ESPECIALIZADO DE OBRA (incuyle limpieza de zonas duras, zonas verdes, muros, areas interiores)</t>
  </si>
  <si>
    <t>SUBTOTAL CAP. 14  ASEO GENERAL DE OBRA:</t>
  </si>
  <si>
    <t>COSTOS DE SUMINISTRO DE BIENES Y SERVICIOS</t>
  </si>
  <si>
    <t>COSTOS CERTIFICACION RETIE</t>
  </si>
  <si>
    <t>COSTOS CERTIFICACION RETILAB</t>
  </si>
  <si>
    <t>COSTOS PLAN DE GESTION INTEGRAL DE OBRA (P.G.I.O)</t>
  </si>
  <si>
    <t>COSTOS SUMINISTRO E INSTALACIÓN MOBILIARIO</t>
  </si>
  <si>
    <t>VALOR  TOTAL PRESUPUESTO OFICIAL</t>
  </si>
  <si>
    <t>REFUERZO 60000 PSI</t>
  </si>
  <si>
    <t xml:space="preserve">VALOR COSTOS DIRECTOS + INDIRECTOS + IVA SOBRE UTILIDAD DE LA OBRA CIVIL </t>
  </si>
  <si>
    <t>COSTO TOTAL OBRA CIVIL</t>
  </si>
  <si>
    <t xml:space="preserve">DOCUMENTOS TÉCNICOS </t>
  </si>
  <si>
    <t>2.3.1</t>
  </si>
  <si>
    <t>200 PUNTOS</t>
  </si>
  <si>
    <t>LICITACION No. 008-2020</t>
  </si>
  <si>
    <t>LUIS FERNANDO POLANCO FLOREZ</t>
  </si>
  <si>
    <t>CONSORCIO TOVAR ESCOBAR 2020</t>
  </si>
  <si>
    <t>IVAN DARIO MUÑOZ DELGADO</t>
  </si>
  <si>
    <t>UNION TEMPORAL 2M CAUCA 2020</t>
  </si>
  <si>
    <t>JULIAN LIZARDO GONZALEZ CASAS</t>
  </si>
  <si>
    <t>DIEGO GENARO MUÑOZ GUTIERREZ</t>
  </si>
  <si>
    <t>ASESORIA CONSULTORIA Y GESTION COLOMBIA SAS</t>
  </si>
  <si>
    <t>CLASIFICADOR  UNSPSC</t>
  </si>
  <si>
    <t>% PARTICIPACION MINIMA</t>
  </si>
  <si>
    <t>40% VALOR TOTAL EJECUTADO (VTE)</t>
  </si>
  <si>
    <t>EXPERIENCIA ESPECIFICA MINIMA
30% VALOR PRESUPUESTO OFICIAL</t>
  </si>
  <si>
    <t>UNSPSC
721214, 721015, 721513, 721515, 721519, 721524, 721525, 721526, 721529</t>
  </si>
  <si>
    <t xml:space="preserve">En el caso de los consorcios y uniones temporales, cada uno de sus integrantes acreditará los requisitos y documentos antes mencionados, tanto si el integrante es persona natural como si es persona jurídica y cada uno de los integrantes deberán tener una participación en la estructura plural no inferior al 30%. </t>
  </si>
  <si>
    <t>VALOR TOTAL EJECUTADO 
PO = $581.809.201</t>
  </si>
  <si>
    <t>La Universidad de Cauca tendrá en cuenta la experiencia que presenten los proponentes en calidad de Consorcio y Unión Temporal, proporcional a su participación en dichas alianzas comerciales. En el caso de estructura plural, el integrante que aporte el 40% de la experiencia específica o más relacionada con el criterio del VTE, deberá tener una participación mínima en la estructura plural del 40%. ($232.723.680)</t>
  </si>
  <si>
    <t>En ofertas presentadas por consorcios o uniones temporales, cada uno de los integrantes debe  acreditar como mínimo el 30% de la experiencia especifica en relación con el presupuesto oficial, en máximo tres (3) contratos (Pudiendo incluir los contratos que se aportan para acreditar la experiencia específica del proponente plural, aunque no necesariamente deben ser coincidentes la experiencia que aporta el proponente plural con la mínima exigida a cada miembro de la figura  asociativa, sin embargo se mantienen idénticos los requisitos para que pueda ser considerada como experiencia habilitante).  ($174.542.760)</t>
  </si>
  <si>
    <t>Con el fin de verificar la experiencia específica para la contratación del objeto de la presente  convocatoria, el proponente debe certificar la ejecución de máximo TRES (3) contratos de obra civil cuyos objetos estén relacionados con la construcción y/o ampliación y/o rehabilitación de edificaciones no residenciales. La sumatoria del valor actualizado de los contratos aportados debe ser por una cuantía igual o superior al presupuesto oficial de la presente convocatoria, relacionada con el criterio de VALOR TOTAL EJECUTADO (VTE).
La experiencia específica se acreditará mediante la presentación de las correspondientes actas de liquidación y/o actas de recibo final y/o certificaciones suscritas por el representante legal o quien tenga por decreto o documento similar la asignación de sus funciones en la entidad territorial y en las que sea posible verificar las actividades ejecutadas en el cumplimiento de los objetos de los respectivos contratos.
Los contratos deberán haber sido suscritos por el oferente ya sea individualmente o en consorcio o unión temporal con entidades públicas o privadas, éstas últimas necesariamente deberán ser personas jurídicas. Cuando se trate de personas jurídicas privadas el oferente para acreditar la experiencia específica deberá adicionalmente a la certificación anexar las facturas de los servicios  suministrados y/o certificación contable de pago.
Los contratos que aporte el oferente para demostrar su experiencia específica, deberán haberse ejecutado y liquidado antes del cierre de la presente convocatoria y los documentos que soporten esta experiencia, deberán contener como mínimo Nº del contrato, entidad contratante, objeto, fecha de inicio, fecha de finalización y valor total ejecutado.                                                                                                                                                                                                                                                                                                                                           
El oferente deberá diligenciar el Anexo G: EXPERIENCIA ESPECIFICA DEL PROPONENTE que se publicará en el presente proceso, este documento deberá presentarse en formato Excel (versión 97 o superior) y adicionalmente en PDF
En caso que el proponente relacione o anexe un número superior a TRES (3) contratos, para efectos de evaluación de la experiencia específica, únicamente se tendrán en cuenta los TRES  primeros contratos relacionados en el formulario de experiencia específica (Anexo G) en orden consecutivo. Los proponentes deberán diligenciar toda la información requerida en el formulario de experiencia específica.
La Universidad del Cauca se reserva el derecho de verificar la información suministrada por el proponente y de solicitar las aclaraciones que considere convenientes.
Si el contrato incumple cualquiera de los requisitos anteriores NO SERÁ tenido en cuenta para la evaluación.</t>
  </si>
  <si>
    <t>Cada contrato que el proponente aporte como experiencia específica debe estar registrado en el RUP y debe encontrarse inscrito en al menos tres (3) de los códigos UNSPSC exigidos en el numeral 2.1 literal (d) del presente pliego de condiciones y un (1) de ellos necesariamente deberá ser el código UNSPSC 721214. El RUP deberá estar vigente y en firme, de lo contrario el proponente quedará INHABILITADO. (721214, 721015, 721513, 721515, 721519, 721520, 721523, 721524, 721525, 721526, 721529, 951219)</t>
  </si>
  <si>
    <t>SI</t>
  </si>
  <si>
    <t>CONTRATO No. 1
APORTA CERTIFICACIÓN EXPEDIDA POR ENTIDAD PUBLICA</t>
  </si>
  <si>
    <t>N/A</t>
  </si>
  <si>
    <t>PN</t>
  </si>
  <si>
    <t>TOVAR</t>
  </si>
  <si>
    <t>ESCOBAR</t>
  </si>
  <si>
    <t>CONTRATO No. 1
APORTA ACTA DE LIQUIDACION EXPEDIDA POR ENTIDAD PUBLICA
CONTRATO No. 2
APORTA ACTA DE LIQUIDACION EXPEDIDA POR ENTIDAD PUBLICA</t>
  </si>
  <si>
    <t>721214, 721015, 721519, 951219</t>
  </si>
  <si>
    <t>CONTRATO No. 1
721214, 721015, 721513, 721515, 721519, 721520, 721523, 721524, 721525, 721526, 721529, 951219
CONTRATO No. 2
721214, 721015, 721519, 951219</t>
  </si>
  <si>
    <t>CONTRATO No. 1
APORTA ACTA DE LIQUIDACION EXPEDIDA POR ENTIDAD PUBLICA
CONTRATO No. 2
APORTA ACTA DE RECIBO FINAL EXPEDIDA POR ENTIDAD PUBLICA</t>
  </si>
  <si>
    <t>UNSPSC
721214, 721015, 721513, 721515, 721519, 721520, 721523, 721524, 721525, 721526, 721529, 951219</t>
  </si>
  <si>
    <t>UNSPSC
721214, 721513, 721515, 721519, 721520</t>
  </si>
  <si>
    <t>UNSPSC
721214, 721513, 721515, 721520</t>
  </si>
  <si>
    <t>CONTRATO No. 1
721214, 721513, 721515, 721520
CONTRATO No. 2
721214, 721513, 721515, 721519, 721520</t>
  </si>
  <si>
    <t>MOREAL SAS</t>
  </si>
  <si>
    <t>MORENO</t>
  </si>
  <si>
    <t>UNSPSC
721214, 721015, 721513, 721519, 721520, 721525</t>
  </si>
  <si>
    <t>CONTRATO No. 1
APORTA CERTIFICACION Y ACTA DE RECIBO FINAL EXPEDIDAS POR ENTIDAD PUBLICA
CONTRATO No. 2
APORTA CERTIFICACIÓN, ACTA DE RECIBO FINAL Y ACTA DE LIQUIDACIÓN EXPEDIDAS POR ENTIDAD PUBLICA
CONTRATO No. 3
APORTA CERTIFICACIÓN Y ACTA DE RECIBO FINAL EXPEDIDAS POR ENTIDAD PUBLICA</t>
  </si>
  <si>
    <t>CONTRATO No. 1
721214, 721015, 721513, 721519, 721520, 721525
CONTRATO No. 2
721214, 721015, 721513, 721519, 721520, 721525
CONTRATO No. 3
721214, 721015, 721513, 721519, 721520, 721525</t>
  </si>
  <si>
    <t>NO</t>
  </si>
  <si>
    <t>UNSPSC
721214, 721513, 721515, 721519, 721523, 721524, 721525, 721526, 721529, 951219</t>
  </si>
  <si>
    <t>UNSPSC
721214, 721015, 721513, 721515, 721519, 951219</t>
  </si>
  <si>
    <t>CONTRATO No. 1
APORTA ACTA DE RECIBO FINAL Y ACTA DE LIQUIDACION EXPEDIDAS POR ENTIDAD PUBLICA
CONTRATO No. 2
APORTA ACTA DE RECIBO FINAL Y ACTA DE LIQUIDACION EXPEDIDAS POR ENTIDAD PUBLICA</t>
  </si>
  <si>
    <t>CONTRATO No. 1
721214, 721513, 721515, 721519, 721523, 721524, 721525, 721526, 721529, 951219
CONTRATO No. 2
721214, 721015, 721513, 721515, 721519, 951219</t>
  </si>
  <si>
    <t>CONTRATO No. 1
721214, 721015, 721513, 721515, 721519, 721520, 721523, 721524, 721525, 721526, 721529, 951219</t>
  </si>
  <si>
    <t>CONTRATO No. 1
APORTA ACTA DE LIQUIDACION EXPEDIDA POR ENTIDAD PUBLICA</t>
  </si>
  <si>
    <t>UNSPSC
721214, 721015, 721519, 721520, 721523, 721524, 721525, 721526, 721529
CONSECUTIVO 46</t>
  </si>
  <si>
    <t>UNSPSC
721214, 721015, 721513, 721515, 721519, 721520, 721523, 721524, 721525, 721526, 721529</t>
  </si>
  <si>
    <t>CONTRATO No. 1 (CONSECUTIVO 46)
721214, 721015, 721519, 721520, 721523, 721524, 721525, 721526, 721529
CONTRATO No. 2
721214, 721015, 721513, 721515, 721519, 721520, 721523, 721524, 721525, 721526, 721529</t>
  </si>
  <si>
    <t>PJ</t>
  </si>
  <si>
    <r>
      <rPr>
        <b/>
        <sz val="10"/>
        <rFont val="Arial Narrow"/>
        <family val="2"/>
      </rPr>
      <t>Residente de Obra.</t>
    </r>
    <r>
      <rPr>
        <sz val="10"/>
        <rFont val="Arial Narrow"/>
        <family val="2"/>
      </rPr>
      <t xml:space="preserve"> Un (1) ingeniero civil o arquitecto con mínimo diez (10) años de experiencia general, contados a partir de la expedición de la matricula profesional con 100% de disponibilidad de tiempo en obra,  
Con experiencia específica certificada como residente o director de obra en construcción y/o ampliación y/o rehabilitación de edificaciones; y/o contratista de obra pública de al menos un (01) contrato de obra civil en construcción y/o ampliación y/o rehabilitación de edificaciones. Adicionalmente deberá presentar certificado de entrenamiento o reentrenamiento de trabajo seguro en alturas nivel avanzado vigente, es decir con fecha de expedición que no supere un (1) año a la fecha de cierre de la presente convocatoria.  
La acreditación de la experiencia general será soportada con  
a) La vigencia de la matrícula expedida por el organismo competente, con antelación no mayor a seis (6) meses contados a partir de la fecha de cierre del presente proceso de selección,  b) Copia de la tarjeta o matricula profesional según corresponda c) Carta de compromiso (Anexo H), debidamente  
Las certificaciones de la experiencia específica como residente de obra deben ser por lo menos una y serán soportadas conforme a los siguientes requerimientos:   
a) Ser suscritas por la entidad pública y/o entidad privada contratante (exceptuando de estas últimas, las personas naturales, consorcios y uniones temporales) 
o 
b) Ser suscritas por el contratista de la obra, allegando el contrato laboral o el contrato de prestación de servicios c) En ambos casos (a y b) no se admiten autocertificaciones.  d) En ambos casos (a y b) se debe anexar el acta de recibo final de obra y/o acta de liquidación del contrato. 
La acreditación de la experiencia específica del residente de obra, como contratista de obra pública de por lo menos un contrato de obra civil, cuyo objeto esté relacionado con construcción y/o ampliación y/o rehabilitación de edificaciones, será soportada con uno de los dos requerimientos que se relacionan a continuación:  
a) Certificación suscrita por el representante legal de la Entidad pública o quien tenga por decreto o documento similar la asignación de sus funciones en la entidad territorial y/o del Estado; y que contenga como mínimo la siguiente información: Nº del contrato, entidad contratante, objeto, fecha de inicio, fecha de finalización y valor total ejecutado. 
b) Acta de recibo final de obra y/o acta de liquidación del contrato. </t>
    </r>
  </si>
  <si>
    <r>
      <rPr>
        <b/>
        <sz val="10"/>
        <rFont val="Arial Narrow"/>
        <family val="2"/>
      </rPr>
      <t>Director de obra:</t>
    </r>
    <r>
      <rPr>
        <sz val="10"/>
        <rFont val="Arial Narrow"/>
        <family val="2"/>
      </rPr>
      <t xml:space="preserve"> Un (1) ingeniero civil o arquitecto, con mínimo diez (10) años de experiencia general, contados a partir de la expedición de la matricula profesional, y, con una experiencia específica certificada de director de obra en construcción y/o ampliación y/o rehabilitación de edificaciones; y/o contratista de obra pública de al menos un (01) contrato de obra civil en construcción y/o ampliación y/o rehabilitación de edificaciones. El director de obra será el articulador entre la Universidad del Cauca, La Firma Consultora, La Interventoría y La Supervisión del Contrato, en el sentido en el que generará los lazos de comunicación necesarios, garantizando actitud proactiva en aras de obtener soluciones oportunas y concertadas, respetando las competencias de las partes y sugiriendo siempre soluciones soportadas en documentos técnicos y acorde a la ley. 
El Director de obra ofrecido puede ser el mismo oferente cuando se trate de persona natural o persona natural integrante de un consorcio o unión temporal que cumpla con las condiciones y requisitos del presente pliego de condiciones.  
La acreditación de la experiencia general será soportada con:  a) La vigencia de la matrícula expedida por el organismo competente, con antelación no mayor a seis (6) meses contados a partir de la fecha de cierre del presente proceso de selección,  b) Copia de la tarjeta o matricula profesional según corresponda c) Carta de compromiso (Anexo H), debidamente suscrita.
Las certificaciones de la experiencia específica como director de obra, deben ser por lo menos una y serán soportadas conforme a los siguientes requerimientos:   
a) Ser suscritas por la entidad pública y/o entidad privada contratante (exceptuando de estas últimas, las personas naturales, consorcios y uniones temporales) 
o 
b) Ser suscritas por el contratista de la obra, allegando el contrato laboral o el contrato de prestación de servicios c) En ambos casos (a y b) no se admiten autocertificaciones.  d) En ambos casos (a y b) se debe anexar el acta de recibo final de obra y/o acta de liquidación del contrato. 
La acreditación de la experiencia específica del director de obra, como contratista de obra pública de por lo menos un contrato de obra civil, cuyo objeto esté relacionado con construcción y/o ampliación y/o rehabilitación de edificaciones, será soportada con uno de los dos requerimientos que se relacionan a continuación:  
a) Certificación suscrita por el representante legal de la Entidad pública o quien tenga por decreto o documento similar la asignación de sus funciones en la entidad territorial y/o del Estado; y que contenga como mínimo la siguiente información: Nº del contrato, entidad contratante, objeto, fecha de inicio, fecha de finalización y valor total ejecutado. 
b) Acta de recibo final de obra y/o acta de liquidación del contrato</t>
    </r>
  </si>
  <si>
    <r>
      <rPr>
        <b/>
        <sz val="10"/>
        <rFont val="Arial Narrow"/>
        <family val="2"/>
      </rPr>
      <t>Maestro de obra.</t>
    </r>
    <r>
      <rPr>
        <sz val="10"/>
        <rFont val="Arial Narrow"/>
        <family val="2"/>
      </rPr>
      <t xml:space="preserve"> Un (1) maestro o técnico o tecnólogo en construcción con mínimo cinco (5) años de experiencia general, contados a partir de la expedición de la matricula profesional con 100% de disponibilidad de tiempo en obra, con experiencia específica en construcción y/o ampliación y/o rehabilitación de edificaciones, soportada en al menos dos certificaciones como se indica en los siguientes párrafos.  Además, debe presentar el certificado de entrenamiento o reentrenamiento de trabajo seguro en alturas nivel avanzado vigente, es decir con fecha de expedición que no supere un (1) año a la fecha de cierre de la presente convocatoria. 
La acreditación de la experiencia general será soportada con  
a) La vigencia de la matrícula expedida por el organismo competente, con antelación no mayor a seis (6) meses contados a partir de la fecha de cierre del presente proceso de selección,  b) Copia de la tarjeta o matricula profesional según corresponda c) Carta de compromiso (Anexo H), debidamente. 
Las certificaciones de la experiencia específica como maestro de obra o técnico constructor, deben ser por lo menos dos (2) y serán soportadas conforme a los siguientes requerimientos:   
a) Ser suscritas por la entidad pública y/o entidad privada contratante  
o
b) Ser suscritas por el contratista de la obra, allegando el contrato laboral o el contrato de prestación de servicios c) En ambos casos (a y b) no se admiten autocertificaciones. d) En ambos casos (a y b) se debe anexar el acta de recibo final de obra y/o acta de liquidación del contrato. </t>
    </r>
  </si>
  <si>
    <r>
      <rPr>
        <b/>
        <sz val="10"/>
        <rFont val="Arial Narrow"/>
        <family val="2"/>
      </rPr>
      <t>Profesional en salud ocupacional.</t>
    </r>
    <r>
      <rPr>
        <sz val="10"/>
        <rFont val="Arial Narrow"/>
        <family val="2"/>
      </rPr>
      <t xml:space="preserve"> Un (1) profesional en un área de salud ocupacional o tecnólogo en salud ocupacional o técnico en salud ocupacional o profesional con especialización en un área de salud ocupacional con mínimo un (1) año de experiencia general, contados a partir de expedición de la resolución que le concede licencia para prestar servicios en salud ocupacional con 100% de disponibilidad de tiempo en obra. La licencia deberá estar vigente a la fecha de cierre de la presente convocatoria. Adicionalmente deberá presentar certificado de entrenamiento o reentrenamiento de trabajo seguro en alturas nivel avanzado vigente, es decir con fecha de expedición que no supere un (1) año a la fecha de cierre de la presente convocatoria.</t>
    </r>
  </si>
  <si>
    <t>El asesor estructural debe ser un ingeniero civil con título de posgrado en estructuras (Especialización y/o maestría y/o doctorado), con experiencia general obtenida posteriormente a  la obtención del título de posgrado, igual o superior a 10 años y con experiencia específica como ingeniero consultor o asesor en Estructuras en construcción de edificaciones no residenciales; y/o edificaciones públicas especializadas; y/ó contratista de consultoría y/o asesoría estructural de al menos un (01) contrato 
La acreditación de la experiencia general será soportada con  
1. La vigencia de la matrícula expedida por el organismo competente, con antelación no mayor a seis (6) meses contados a partir de la fecha de cierre del presente proceso de selección 2. Copia de la tarjeta o matricula profesional según corresponda 3. Copia del acta de grado mediante la cual obtuvo el título de posgrado 4. Carta de compromiso (Anexo H), debidamente suscrita 
Las certificaciones de la experiencia específica como asesor estructural  deben ser por lo menos una y serán soportadas conforme a los siguientes requerimientos:   
1. Ser suscritas por la entidad pública y/o entidad privada contratante (exceptuando de estas últimas, las personas naturales, consorcios y uniones temporales) 
o 
2. Ser suscritas por el contratista de la obra, allegando el contrato laboral o el contrato de prestación de servicios 3. En ambos casos (1 y 2) no se admiten autocertificaciones. 4. En ambos casos se debe anexar el acta de recibo final de obra y/o acta de liquidación del contrato. 
La acreditación de la experiencia específica del asesor estructural, como contratista de consultoría y/o asesoría de por lo menos un contrato, cuyo objeto esté relacionado con consultoría y/o asesoría estructural en edificaciones, será soportada con uno de los dos requerimientos que se relacionan a continuación:  
1. Certificación suscrita por el representante legal de la Entidad pública o quien tenga por decreto o documento similar la asignación de sus funciones en la entidad territorial y/o del Estado; y que contenga como mínimo la siguiente información: Nº del contrato, entidad contratante, objeto, fecha de inicio, fecha de finalización y valor total ejecutado.
2. Acta de recibo final y/o acta de liquidación del contrato.</t>
  </si>
  <si>
    <t>PUNTAJE MAXIMO</t>
  </si>
  <si>
    <t xml:space="preserve">El asesor eléctrico debe ser un ingeniero eléctrico y/o electricista, con experiencia general igual o superior a 5 años y con experiencia específica como ingeniero eléctrico y/o electricista consultor o asesor en construcción de edificaciones no residenciales; y/o edificaciones públicas especializadas; y/ó contratista de consultoría y/o asesoría eléctrica de al menos un (01) contrato. 
La acreditación de la experiencia general será soportada con  
a) La vigencia de la matrícula expedida por el organismo competente, con antelación no mayor a seis (6) meses contados a partir de la fecha de cierre del presente proceso de selección b) Copia de la tarjeta o matricula profesional según corresponda c) Carta de compromiso (Anexo H), debidamente suscrita. 
Las certificaciones de la experiencia específica como asesor eléctrico y/o electricista deben ser por lo menos una y serán soportadas conforme a los siguientes requerimientos: 
a) Ser suscritas por la entidad pública y/o entidad privada contratante (exceptuando de estas últimas, las personas naturales, consorcios y uniones temporales) 
o 
b) Ser suscritas por el contratista de la obra, allegando el contrato laboral o el contrato de prestación de servicios c) En ambos casos (a y b) no se admiten autocertificaciones.  d) En ambos casos (a y b) se debe anexar el acta de recibo final de obra y/o acta de liquidación del contrato. 
La acreditación de la experiencia específica del asesor eléctrico y/o electricista, como contratista de consultoría y/o asesoría de por lo menos un contrato, cuyo objeto esté relacionado con consultoría y/o asesoría eléctrica en edificaciones, será soportada con uno de los dos requerimientos que se relacionan a continuación:  
a) Certificación suscrita por el representante legal de la Entidad pública o quien tenga por decreto o documento similar la asignación de sus funciones en la entidad territorial y/o del Estado; y que contenga como mínimo la siguiente información: Nº del contrato, entidad contratante, objeto, fecha de inicio, fecha de finalización y valor total ejecutado. 
b) Acta de recibo final y/o acta de liquidación del contrato. </t>
  </si>
  <si>
    <t>TECNOLOGO PROFESIONAL EN SALUD OCUPACIONAL
RES. 18 Agosto 2011
CERTIFICADO DE TRABAJO EN ALTURAS (20 Marzo 2020)
CARTA DE COMPROMISO
DISPONIBILIDAD 100%</t>
  </si>
  <si>
    <t>ING. CIVIL
FECHA EXP. M.P. 1999
1. CERTIFICACION COMO DIRECTOR DE OBRA (ENTIDAD PUBLICA)
APORTA ACTA DE RECIBIDO FINAL DE OBRA (ENTIDAD PUBLICA)
2. CERTIFICACION COMO DIRECTOR DE OBRA (ENTIDAD PUBLICA)
APORTA ACTA DE RECIBIDO FINAL DE OBRA (ENTIDAD PUBLICA)
CARTA DE INTENCION DEL EQUIPO DE TRABAJO
DISPONIBILIDAD 50%</t>
  </si>
  <si>
    <t xml:space="preserve">MAESTRO DE OBRA
FECHA EXP. M.P. 2007
1. CERTIFICACIÓN Y ACTA DE LIQUIDACIÓN COMO MAESTRO (ENTIDAD PUBLICA)
CARTA DE INTENCION DEL EQUIPO DE TRABAJO
DISPONIBILIDAD 100%
 CERTIFICADO DE TRABAJO EN ALTURAS (11 Jul 2019)
</t>
  </si>
  <si>
    <t>TECNOLOGO EN SALUD OCUPACIONAL
RES. 17 Sep 2014
CERTIFICADO DE TRABAJO EN ALTURAS (12 Dic 2019)
CARTA DE COMPROMISO
DISPONIBILIDAD 100%</t>
  </si>
  <si>
    <t>ING. CIVIL
FECHA EXP. M.P. 2009
1. CERTIFICACIÓN  COMO RESIDENTE DE OBRA (ENTIDAD PUBLICA) Y ACTA DE LIQUIDACIÓN DE OBRA (ENTIDAD PUBLICA)
CARTA DE INTENCION DEL EQUIPO DE TRABAJO
DISPONIBILIDAD 100%
CERTIFICADO DE TRABAJO EN ALTURAS (5 Marzo 2020)</t>
  </si>
  <si>
    <t>TECNOLOGO EN SALUD OCUPACIONAL
RES. 18 Oct 2016
CERTIFICADO DE TRABAJO EN ALTURAS (5 Agosto 2019)
CARTA DE COMPROMISO
DISPONIBILIDAD 100%</t>
  </si>
  <si>
    <t>PROFESIONAL EN SALUD OCUPACIONAL
RES. 5 Jul 2016
CERTIFICADO DE TRABAJO EN ALTURAS (21 MAYO 2020)
CARTA DE COMPROMISO
DISPONIBILIDAD 100%</t>
  </si>
  <si>
    <t>ING. ELECTRICISTA
FECHA EXP. M.P. 1997
1. CERTIFICACION COMO ASESOR ESTRUCTURAL, CONTRATO DE PRESTACION DE SERVICIOS (ENTIDAD PRIVADA)
 Y ACTA DE RECIBO FINAL DEL CONTRATO DE OBRA (ENTIDAD PUBLICA)
CARTA DE INTENCION DEL EQUIPO DE TRABAJO
DISPONIBILIDAD 20%</t>
  </si>
  <si>
    <t>ING. CIVIL
FECHA EXP. M.P. 2009
1. CERTIFICACION COMO RESIDENTE DE OBRA Y CONTRATO DE PRESTACION DE SERVICIOS (ENTIDAD PRIVADA)
APORTA ACTA DE TERMINACION DEL CONTRATO DE OBRA  (ENTIDAD PUBLICA)
CARTA DE INTENCION DEL EQUIPO DE TRABAJO
DISPONIBILIDAD 100%
CERTIFICADO DE TRABAJO EN ALTURAS (27 Noviembre 2019)</t>
  </si>
  <si>
    <t>ING. CIVIL
FECHA EXP. M.P. 1987
1. CERTIFICACION COMO CONTRATISTA (ENTIDAD PUBLICA)
APORTA ACTA DE LIQUIDACIÓN (ENTIDAD PUBLICA)
CARTA DE INTENCION DEL EQUIPO DE TRABAJO
DISPONIBILIDAD 100%</t>
  </si>
  <si>
    <t xml:space="preserve">TECNOLOGO EN CONSTRUCCION
FECHA EXP. M.P. 2014
1. PRESENTA CONTRATO DE OPS, CERTIFICACION COMO MAESTRO (ENTIDAD PRIVADA)
APORTA CERTIFICACIÓN Y ACTA DE LIQUIDACIÓN (ENTIDAD PUBLICA)
CARTA DE INTENCION DEL EQUIPO DE TRABAJO
DISPONIBILIDAD 100%
 CERTIFICADO DE TRABAJO EN ALTURAS (20 Marzo 2020)
</t>
  </si>
  <si>
    <r>
      <t xml:space="preserve">ING. CIVIL
FECHA EXP. M.P. 2000
1. CERTFICACIÓN,  ACTA DE RECIBIDO Y FINAL Y  ACTA DE LIQUIDACIÓN COMO CONTRATISTA DE OBRA (ENTIDAD PÚBLICA)
CARTA DE INTENCION DEL EQUIPO DE TRABAJO
DISPONIBILIDAD 100%
</t>
    </r>
    <r>
      <rPr>
        <b/>
        <sz val="10"/>
        <color rgb="FFFF0000"/>
        <rFont val="Arial Narrow"/>
        <family val="2"/>
      </rPr>
      <t>CERTIFICADO DE TRABAJO EN ALTURAS (NO ES LEGIBLE LA FECHA DE EXPEDICIÓN)</t>
    </r>
  </si>
  <si>
    <t>ING. CIVIL
FECHA EXP. M.P. 1986
1. APORTA ACTA DE LIQUIDACIÓN COMO CONTRATISTA (ENTIDAD PUBLICA)
CARTA DE INTENCION DEL EQUIPO DE TRABAJO</t>
  </si>
  <si>
    <r>
      <t xml:space="preserve">TECNOLOGO EN OBRAS CIVILES
FECHA EXP. M.P. 2008
1. CERTIFICACIÓN  COMO MAESTRO (ENTIDAD PUBLICA) Y ACTA DE LIQUIDACIÓN  (ENTIDAD PUBLICA)
CARTA DE INTENCION DEL EQUIPO DE TRABAJO
DISPONIBILIDAD 100%
</t>
    </r>
    <r>
      <rPr>
        <b/>
        <sz val="10"/>
        <color rgb="FFFF0000"/>
        <rFont val="Arial Narrow"/>
        <family val="2"/>
      </rPr>
      <t xml:space="preserve"> CERTIFICADO DE TRABAJO EN ALTURAS (NO PRESENTA)</t>
    </r>
    <r>
      <rPr>
        <b/>
        <sz val="10"/>
        <rFont val="Arial Narrow"/>
        <family val="2"/>
      </rPr>
      <t xml:space="preserve">
</t>
    </r>
  </si>
  <si>
    <t>ING. CIVIL
FECHA EXP. M.P. 1983
1. CERTIFICACION COMO DIRECTOR DE OBRA Y CONTRATO DE PRESTACION DE SERVICIOS (ENTIDAD PRIVADA)
APORTA ACTA DE RECIBO FINAL DE OBRA (ENTIDAD PUBLICA)
CARTA DE INTENCION DEL EQUIPO DE TRABAJO
DISPONIBILIDAD 100%</t>
  </si>
  <si>
    <t>HO HABIL</t>
  </si>
  <si>
    <t>ING. ELECTRICISTA
FECHA EXP. M.P. 1999
1. CERTIFICACION COMO ASESOR ELECTRICISTA Y ACTA DE RECIBO FINAL DEL CONTRATO (ENTIDAD PRIVADA)
CARTA DE INTENCION DEL EQUIPO DE TRABAJO
DISPONIBILIDAD 20%</t>
  </si>
  <si>
    <t>ING. CIVIL
FECHA EXP. M.P. 1994
ESPECIALISTA EN  ESTRUCTURAS (2008)
1. CERTIFICACION COMO ASESOR ESTRUCTURAL Y ACTA DE RECIBO FINAL DEL CONTRATO (ENTIDAD PRIVADA)
CARTA DE INTENCION DEL EQUIPO DE TRABAJO
DISPONIBILIDAD 20%</t>
  </si>
  <si>
    <t>ING. CIVIL
FECHA EXP. M.P. 1999
ESPECIALISTA EN  ESTRUCTURAS (2007)
1. CERTIFICACION COMO ASESOR ESTRUCTURAL, CONTRATO DE PRESTACION DE SERVICIOS (ENTIDAD PRIVADA)
 Y ACTA DE RECIBO FINAL DEL CONTRATO DE OBRA (ENTIDAD PUBLICA)
CARTA DE INTENCION DEL EQUIPO DE TRABAJO
DISPONIBILIDAD 20%</t>
  </si>
  <si>
    <t>INGENIRO CIVIL
FECHA EXP. M.P. 1978
1. CERTIFICACION COMO DIRECTOR DE OBRA (ENTIDAD PUBLICA)
APORTA ACTA DE LIQUIDACIÓN (ENTIDAD PUBLICA)
CARTA DE INTENCION DEL EQUIPO DE TRABAJO
DISPONIBILIDAD 100%</t>
  </si>
  <si>
    <t xml:space="preserve">TECNICO EN CONSTRUCCION
FECHA EXP. M.P. 1989
1. CERTIFICACION COMO MAESTRO (ENTIDAD PRIVADA - JURIDICA), PRESENTA CONTRATO DE OPS,
APORTA CERTIFICACIÓN Y ACTA DE LIQUIDACIÓN (ENTIDAD PRIVADA)
2. CERTIFICACION COMO MAESTRO (ENTIDAD PRIVADA - JURIDICA), PRESENTA CONTRATO DE OPS,
APORTA CERTIFICACIÓN Y ACTA DE LIQUIDACIÓN (ENTIDAD PRIVADA)
CARTA DE INTENCION DEL EQUIPO DE TRABAJO
DISPONIBILIDAD 100%
 CERTIFICADO DE TRABAJO EN ALTURAS (Exp. 03 diciembre 2019)
</t>
  </si>
  <si>
    <t>ING. CIVIL
FECHA EXP. M.P. 2005
1. CERTIFICACION COMO RESIDENTE DE OBRA (ENTIDAD PRIVADA - JURIDICA)
APORTA ACTA DE LIQUIDACIÓN DEL CONTRATO DE OBRA  (ENTIDAD PRIVADA - JURIDICA)
CARTA DE INTENCION DEL EQUIPO DE TRABAJO
DISPONIBILIDAD 100%
CERTIFICADO DE TRABAJO EN ALTURAS (Exp. 16 Noviembre 2019)</t>
  </si>
  <si>
    <t>PROFESIONAL EN SALUD OCUPACIONAL
RES. 15 Noviembre 2013
CERTIFICADO DE TRABAJO EN ALTURAS (Exp- 06 Diciembre 2019)
CARTA DE COMPROMISO
DISPONIBILIDAD 100%</t>
  </si>
  <si>
    <t>ING. CIVIL
FECHA EXP. M.P. 1985
MAGISTER EN  ESTRUCTURAS (1987)
1. APORTA ACTA DE LIQUIDACIÓN FINALCOMO CONTRATISTA CONSULTOR (ENTIDAD PUBLICA)
2. APORTA ACTA DE RECIBO FINAL COMO CONTRATISTA CONSULTOR (ENTIDAD PUBLICA)
3. APORTA CERTIFICACION Y ACTA DE LIQUIDACION COMO INTERVENTOR (ENTIDAD PUBLICA)
CARTA DE INTENCION DEL EQUIPO DE TRABAJO
DISPONIBILIDAD 20%</t>
  </si>
  <si>
    <r>
      <t xml:space="preserve">ING. ELECTRICISTA
FECHA EXP. M.P. 2004
1. CERTIFICACION COMO ASESOR ELECTRICO (ENTIDAD PRIVADA - JURIDICA), APORTA CONTRATO OPS Y ACTA  DE LIQUIDACION (ENTIDAD PRIVADA)
2. APORTA ACTA DE LIQUIDACION COMO CONTRATISTA ASESOR  (ENTIDAD PUBLICA), </t>
    </r>
    <r>
      <rPr>
        <b/>
        <sz val="10"/>
        <color rgb="FFFF0000"/>
        <rFont val="Arial Narrow"/>
        <family val="2"/>
      </rPr>
      <t>NO VALIDA DADO QUE ACREDITA SOLO 2 MESES Y 10 DÍAS EN EL DOCUMENTO ADJUNTO.</t>
    </r>
    <r>
      <rPr>
        <b/>
        <sz val="10"/>
        <rFont val="Arial Narrow"/>
        <family val="2"/>
      </rPr>
      <t xml:space="preserve">
CARTA DE INTENCION DEL EQUIPO DE TRABAJO
DISPONIBILIDAD 20%</t>
    </r>
  </si>
  <si>
    <t>INGENIRO CIVIL
FECHA EXP. M.P. 1998
1. CERTIFICACION COMO DIRECTOR DE OBRA (ENTIDAD PRIVADA - JURIDICA), APORTA CONTRATO DE OPS Y ACTA DE LIQUIDACIÓN DEL CONTRATO (ENTIDAD PUBLICA)
2. APORTA CERTIFICACION Y ACTA DE LIQUIDACION COMO CONTRATISTA DE OBRA (ENTIDAD PUBLICA)
CARTA DE INTENCION DEL EQUIPO DE TRABAJO
DISPONIBILIDAD 100%</t>
  </si>
  <si>
    <r>
      <t xml:space="preserve">ARQUITECTO
FECHA EXP. M.P. 1987
1. CERTIFICACION Y ACTA DE LIQUIDACIÓN COMO CONTRATISTA DE OBRA (ENTIDAD PUBLICA)
</t>
    </r>
    <r>
      <rPr>
        <b/>
        <sz val="10"/>
        <color rgb="FFFF0000"/>
        <rFont val="Arial Narrow"/>
        <family val="2"/>
      </rPr>
      <t>NO APORTA ANEXO H CARTA DE INTENCION DEL EQUIPO DE TRABAJO</t>
    </r>
    <r>
      <rPr>
        <b/>
        <sz val="10"/>
        <rFont val="Arial Narrow"/>
        <family val="2"/>
      </rPr>
      <t xml:space="preserve">
CERTIFICADO DE TRABAJO EN ALTURAS (Exp. 19 Marzo 2020)</t>
    </r>
  </si>
  <si>
    <t>ING. CIVIL
FECHA EXP. M.P. 1998
ESPECIALISTA EN  ESTRUCTURAS (2006)
1. CERTIFICACION COMO ASESOR ESTRUCTURAL (ENTIDAD PRIVADA - PN), APORTA CONTRATO LABORAL Y ACTA DE LIQUIDACION DEL CONTRATO (ENTIDAD PUBLICA)
2. CERTFICACION Y ACTA DE LIQUIDACIÓN COMO CONTRATISTA CONSULTOR (ENTIDAD PUBLICA)
CARTA DE INTENCION DEL EQUIPO DE TRABAJO
DISPONIBILIDAD 100%</t>
  </si>
  <si>
    <t>ING. ELECTRICISTA
FECHA EXP. M.P. 2010
1. CERTIFICACION COMO ASESOR ELECTRICO (ENTIDAD PRIVADA - PN), APORTA CONTRATO DE OPS Y ACTA DE LIQUIDACION DEL CONTRATO (ENTIDAD PUBLICA)
2. CERTIFICACION COMO ASESOR ELECTRICO (ENTIDAD PUBLICA)
CARTA DE INTENCION DEL EQUIPO DE TRABAJO
DISPONIBILIDAD 20%</t>
  </si>
  <si>
    <t>TECNOLOGO  EN SALUD OCUPACIONAL
RES. 31 DE MAYO DE 2016.
CERTIFICADO DE TRABAJO EN ALTURAS (21 DE DICIEMBRE DE 2019)
CARTA DE COMPROMISO
DISPONIBILIDAD 100%</t>
  </si>
  <si>
    <t>ING. CIVIL
FECHA EXP. M.P. 1993
1. CERTIFICACION COMO CONTRATISTA (ENTIDAD PUBLICA)
APORTA ACTA DE RECIBO FINAL  (ENTIDAD PUBLICA)
CARTA DE INTENCION DEL EQUIPO DE TRABAJO
DISPONIBILIDAD 100%</t>
  </si>
  <si>
    <t xml:space="preserve">TECNICO EN CONSTRUCCIÓN
FECHA EXP. M.P. 2000
1. CERTIFICACION COMO MAESTRO DE OBRA (ENTIDAD PRIVADA - CONSORCIO), PRESENTA CONTRATO DE PRESTACION DE SERVICIOS , 
APORTA CERTIFICACIÓN Y ACTA FINAL (ENTIDAD PUBLICA)
CARTA DE INTENCION DEL EQUIPO DE TRABAJO
DISPONIBILIDAD 100%
 CERTIFICADO DE TRABAJO EN ALTURAS (15 DE SEPTIEMBRE DE 2019)
</t>
  </si>
  <si>
    <t>ING. CIVIL
FECHA EXP. M.P. 1993
ESPECIALISTA EN ESTRUCTURAS  (2006)
1. CERTIFICACION COMO ASESOR ESTRUCTURAL (ENTIDAD PRIVADA - PN), CONTRATO DE OPS, APORTA ACTA DE TERMINACION DEL CONTRATO (ENTIDAD PRIVADA)
CARTA DE INTENCION DEL EQUIPO DE TRABAJO
DISPONIBILIDAD 20%</t>
  </si>
  <si>
    <t>ING. ELECTRICISTA
FECHA EXP. M.P. 2012
1. CERTIFICACION  COMO ASESOR ELECTRICISTA  (ENTIDAD PRIVADA), CONTRATO DE OPS,
APORTA LIQUIDACIÒN CONTRATO DE OBRA (ENTIDAD PUBLICA)
CARTA DE INTENCION DEL EQUIPO DE TRABAJO
DISPONIBILIDAD 20%</t>
  </si>
  <si>
    <t>ING. ELECTRICISTA
FECHA EXP. M.P. 2007
1. CERTIFICACION  COMO ASESOR ELECTRICISTA  (ENTIDAD PRIVADA - PN), CONTRATO DE OPS,
APORTA ACTA DE RECIBO FINAL CONTRATO DE OBRA (ENTIDAD PRIVADA)
CARTA DE INTENCION DEL EQUIPO DE TRABAJO
DISPONIBILIDAD 20%</t>
  </si>
  <si>
    <r>
      <rPr>
        <b/>
        <sz val="10"/>
        <color rgb="FFFF0000"/>
        <rFont val="Arial Narrow"/>
        <family val="2"/>
      </rPr>
      <t>NO PRESENTA TITULO DEL PERSONAL REQUERIDO
PRESENTA CEDULA DE CIUDADANIA NO LEGIBLE
PRESENTA CERTIFICADO TRABAJO EN ALTURAS NO LEGIBLE
PRESENTA RESOLUCION QUE LE PERMITE EJERCER LA SALUD OCUPACIONAL NO LEGIBLE</t>
    </r>
    <r>
      <rPr>
        <b/>
        <sz val="10"/>
        <rFont val="Arial Narrow"/>
        <family val="2"/>
      </rPr>
      <t xml:space="preserve">
CARTA DE COMPROMISO
DISPONIBILIDAD 100%</t>
    </r>
  </si>
  <si>
    <t>ING. CIVIL
FECHA EXP. M.P. 1989
PRESENTA TITULO ESPECIALISTA (1997)
1. CERTIFICACION COMO ASESOR ESTRUCTURAL, CONTRATO DE PRESTACION DE SERVICIOS (ENTIDAD PRIVADA)
ACTA DE TERMINACION DEL CONTRATO (ENTIDAD PUBLICA)
CARTA DE INTENCION DEL EQUIPO DE TRABAJO
DISPONIBILIDAD 20%</t>
  </si>
  <si>
    <t>CONVOCATORIA PÚBLICA N° 008 DE 2020</t>
  </si>
  <si>
    <t>OBJETO: OBRA CIVIL PARA LA CONSTRUCCIÓN DEL CENTRO INTERNACIONAL BIOTECNOLÓGICO AGROINDUSTRIAL (CBA) EN LA FACULTAD DE CIENCIAS AGRARIAS DE LA UNIVERSIDAD DEL CAUCA.</t>
  </si>
  <si>
    <t>PUNTAJE PERSONAL ASESOR</t>
  </si>
  <si>
    <t>Contratista Vicerrectoria Administrativa</t>
  </si>
  <si>
    <t>ANNY MARIBEL MEDINA SANDOVAL</t>
  </si>
  <si>
    <t>ORLANDO SANDOVAL ACOSTA</t>
  </si>
  <si>
    <t>ING. CIVIL
FECHA EXP. M.P. 2008
1. CERTIFICACION COMO RESIDENTE DE OBRA (ENTIDAD PRIVADA - PN), APORTA CONTRATO DE OPS, APORTA ACTA DE RECIBO FINAL (ENTIDAD PRIVADA),
CARTA DE INTENCION DEL EQUIPO DE TRABAJO
DISPONIBILIDAD 100%
CERTIFICADO DE TRABAJO EN ALTURAS (14  SEPTIEMBRE  2019)</t>
  </si>
  <si>
    <r>
      <t xml:space="preserve">TECNICO EN CONSTRUCCION
FECHA EXP. M.P. 2000
1. CERTIFICACION COMO MAESTRO (ENTIDAD PRIVADA - PN), PRESENTA CONTRATO DE OPS, 
APORTA ACTA DE LIQUIDACIÓN (ENTIDAD PUBLICA).
</t>
    </r>
    <r>
      <rPr>
        <b/>
        <sz val="10"/>
        <color rgb="FFFF0000"/>
        <rFont val="Arial Narrow"/>
        <family val="2"/>
      </rPr>
      <t>LOS DOCUMENTOS PRESENTADOS PARA ACREDITAR LA EXPERIENCIA ESPECIFICA NO SON COHENTES Y PRESENTAN INCONSISTENCIAS ENTRE SI.</t>
    </r>
    <r>
      <rPr>
        <b/>
        <sz val="10"/>
        <rFont val="Arial Narrow"/>
        <family val="2"/>
      </rPr>
      <t xml:space="preserve">
2. CERTIFICACION COMO MAESTRO (ENTIDAD PRIVADA - PN), PRESENTA CONTRATO DE OPS, 
APORTA ACTA DE LIQUIDACIÓN (ENTIDAD PUBLICA).
</t>
    </r>
    <r>
      <rPr>
        <b/>
        <sz val="10"/>
        <color rgb="FFFF0000"/>
        <rFont val="Arial Narrow"/>
        <family val="2"/>
      </rPr>
      <t>LOS DOCUMENTOS PRESENTADOS PARA ACREDITAR LA EXPERIENCIA ESPECIFICA NO SON COHENTES Y PRESENTAN INCONSISTENCIAS ENTRE SI., ADEMAS EL PLAZO DE EJECUCION SOLO ES DE 3 MESES.</t>
    </r>
    <r>
      <rPr>
        <b/>
        <sz val="10"/>
        <rFont val="Arial Narrow"/>
        <family val="2"/>
      </rPr>
      <t xml:space="preserve">
CARTA DE INTENCION DEL EQUIPO DE TRABAJO
DISPONIBILIDAD 100%
</t>
    </r>
    <r>
      <rPr>
        <b/>
        <sz val="10"/>
        <color rgb="FFFF0000"/>
        <rFont val="Arial Narrow"/>
        <family val="2"/>
      </rPr>
      <t xml:space="preserve"> NO PRESENTA ENTRENAMIENTO O REENTREENAMIENTO DE TRABAJO SEGURO EN ALTURAS</t>
    </r>
    <r>
      <rPr>
        <b/>
        <sz val="10"/>
        <rFont val="Arial Narrow"/>
        <family val="2"/>
      </rPr>
      <t xml:space="preserve">
</t>
    </r>
  </si>
  <si>
    <r>
      <t>ING. CIVIL
FECHA EXP. M.P. 1985
ESPECIALISTA EN  ESTRUCTURAS (1994)
1.</t>
    </r>
    <r>
      <rPr>
        <b/>
        <sz val="10"/>
        <color rgb="FFFF0000"/>
        <rFont val="Arial Narrow"/>
        <family val="2"/>
      </rPr>
      <t xml:space="preserve"> CERTIFICACION COMO ASESOR. SE RECHAZA LA OFERTA, DE CONFORMIDAD CON EL NUMERAL 1.21 LITERAL S DEL PLIEGO DE CONDICIONES.
</t>
    </r>
    <r>
      <rPr>
        <b/>
        <sz val="10"/>
        <color theme="1"/>
        <rFont val="Arial Narrow"/>
        <family val="2"/>
      </rPr>
      <t>APORTA ACTA DE LIQUIDACION FINAL DEL CONTRATO (ENTIDAD PUBLICA)</t>
    </r>
    <r>
      <rPr>
        <b/>
        <sz val="10"/>
        <rFont val="Arial Narrow"/>
        <family val="2"/>
      </rPr>
      <t xml:space="preserve">
CARTA DE INTENCION DEL EQUIPO DE TRABAJO
DISPONIBILIDAD 20%</t>
    </r>
  </si>
  <si>
    <r>
      <t xml:space="preserve">ING. ELECTRICISTA
FECHA EXP. M.P. 1992
1. </t>
    </r>
    <r>
      <rPr>
        <b/>
        <sz val="10"/>
        <color rgb="FFFF0000"/>
        <rFont val="Arial Narrow"/>
        <family val="2"/>
      </rPr>
      <t xml:space="preserve">CERTIFICACION COMO ASESOR ESTRUCTURAL. SE RECHAZA LA OFERTA, DE CONFORMIDAD CON EL NUMERAL 1.21 LITERAL S DEL PLIEGO DE CONDICIONES
</t>
    </r>
    <r>
      <rPr>
        <b/>
        <sz val="10"/>
        <rFont val="Arial Narrow"/>
        <family val="2"/>
      </rPr>
      <t xml:space="preserve">
APORTA ACTA DE LIQUIDACION FINAL DEL CONTRATO (ENTIDAD PUBLICA)
CARTA DE INTENCION DEL EQUIPO DE TRABAJO
DISPONIBILIDAD 20%</t>
    </r>
  </si>
  <si>
    <t>RECHAZADA</t>
  </si>
  <si>
    <t>GARANTÍA DE SERIEDAD DE LA OFERTA</t>
  </si>
  <si>
    <t xml:space="preserve">UNIVERSIDAD DEL CAUCA
VICERRECTORIA ADMINISTRATIVA
CONVOCATORIA PUBLICA No. 008 DE 2020
CIERRE DEL PLAZO Y APERTURA DE OFERTAS 22 DE MAYO DE 2020
</t>
  </si>
  <si>
    <t>OBJETO: “OBRA CIVIL PARA LA CONSTRUCCIÓN DEL CENTRO INTERNACIONAL BIOTECNOLÓGICO AGROINDUSTRIAL (CBA) EN LA FACULTAD DE CIENCIAS AGRARIAS DE LA UNIVERSIDAD DEL CAUCA."</t>
  </si>
  <si>
    <t>Presupuesto Oficial =  $581.809.201</t>
  </si>
  <si>
    <t xml:space="preserve">Conforme al calendario indicado en el Pliego de Condiciones,  mediante el cual se estableció como fecha de cierre del plazo de la convocatoria el día 22 de mayo de 2020 a las 03:30 p.m., se procede a instalar la audiencia de apertura de las propuestas para dejar constancia según el orden de llegada, el número de folios y archivos. </t>
  </si>
  <si>
    <t>En este orden de ideas, se dá inicio a la apertura del sobre No. 1 de las ofertas presentadas:</t>
  </si>
  <si>
    <r>
      <t xml:space="preserve">UNIVERSIDAD DEL CAUCA
VICERRECTORIA ADMINISTRATIVA
CONVOCATORIA PUBLICA No. 008 DE 2020
ACTA DE APERTURA DE OFERTAS No. 12 </t>
    </r>
    <r>
      <rPr>
        <b/>
        <sz val="20"/>
        <rFont val="Arial"/>
        <family val="2"/>
      </rPr>
      <t>d</t>
    </r>
    <r>
      <rPr>
        <b/>
        <sz val="20"/>
        <color theme="1"/>
        <rFont val="Arial"/>
        <family val="2"/>
      </rPr>
      <t>el 26 de mayo  de 2020</t>
    </r>
  </si>
  <si>
    <t>OBJETO: “ACTUALIZACIÓN DE LA SOLUCIÓN DE SEGURIDAD PERIMETRAL, PARA GARANTIZAR LA INTEGRIDAD, CONFIABILIDAD Y DISPONIBILIDAD DE LA INFORMACIÓN, NECESARIAS PARA LA CORRECTA PRESTACIÓN DE LOS SERVICIOS INSTITUCIONALES PARA EL CENTRO DE DATOS DE LA DIVISIÓN DE TECNOLOGÍAS DE LA UNIVERSIDAD DEL CAUCA"</t>
  </si>
  <si>
    <t xml:space="preserve">Conforme al calendario indicado en el Pliego de Condiciones,  mediante el cual se estableció como fecha de evaluación de ofertas de la convocatoria el día 26 de mayo de 2020, se procede a dar apertura de las propuestas para verificar número de folios, requisitos jurídicos  y de capacidad financiera,  de acuerdo al orden de llegada: </t>
  </si>
  <si>
    <t>En este orden de ideas, se dá inicio a la apertura del archivo No. 1 de las ofertas presentadas:</t>
  </si>
  <si>
    <t>Al proceso se presentaron:  siete (7) ofertas, conforme a la información que se describe a continuación:</t>
  </si>
  <si>
    <t>Orden de apertura</t>
  </si>
  <si>
    <t xml:space="preserve">PROPONENTE </t>
  </si>
  <si>
    <t>FOLIOS</t>
  </si>
  <si>
    <t xml:space="preserve">OBSERVACIONES </t>
  </si>
  <si>
    <t>Compañía de Seguros y No. de póliza.</t>
  </si>
  <si>
    <t>FECHA Y HORA
DE ENTREGA</t>
  </si>
  <si>
    <t>No. ARCHIVOS
PROPUESTA</t>
  </si>
  <si>
    <t>NOMBRE ARCHIVO</t>
  </si>
  <si>
    <t>TIPO
ARCHIVO</t>
  </si>
  <si>
    <t>NOMBRE
SUB-ARCHIVO</t>
  </si>
  <si>
    <t>TIPO
SUB-ARCHIVO</t>
  </si>
  <si>
    <t>No. PAGINAS
SUB-ARCHIVO</t>
  </si>
  <si>
    <t>No. FOLIOS
SUB-ARCHIVO</t>
  </si>
  <si>
    <t>NOTA</t>
  </si>
  <si>
    <t>COMO CONSTA EN LA CARTA DE PRESENTACION DE LA PROPUESTA 178 FOLIOS DEBIDAMENTE NUMERADOS. CONTIENE 1 ARCHIVO (PROPUESTA UNICAUCA -CBA 2)</t>
  </si>
  <si>
    <t>ASEGURADORA SOLIDARIA DE COLOMBIA -NO. DE POLIZA  435-45-994000011145</t>
  </si>
  <si>
    <t>22-05-2020 A LAS 10:33 AM</t>
  </si>
  <si>
    <t>Propuesta Unicauca-CBA 2</t>
  </si>
  <si>
    <t>PDF</t>
  </si>
  <si>
    <t>1-178</t>
  </si>
  <si>
    <t>No se han foliado algunas paginas</t>
  </si>
  <si>
    <t>COMO CONSTA EN LA CARTA DE PRESENTACION DE LA PROPUESTA 317 FOLIOS. EL VOL. 1 CONTIENE LOS FOLIOS DEL 1 AL 146. EL VOL. 2 CONTIENE LOS FOLIOS DEL 147 AL 317. AMBOS DEBIDAMENTE NUMERADOS. CONTIENE TRES ARCHIVOS (VOL 1, VOL 2, ANEXO G FORMULARIO DE EXPERIENCIA CBA CONVOCATORIA 008)</t>
  </si>
  <si>
    <t>CONFIANZA - NO. DE POLIZA 30 CU049326</t>
  </si>
  <si>
    <t>22-05-2020 A LAS 13:25 P.M.</t>
  </si>
  <si>
    <t>vol 1</t>
  </si>
  <si>
    <t>WinRar</t>
  </si>
  <si>
    <t>PAG 1-146</t>
  </si>
  <si>
    <t>1-146</t>
  </si>
  <si>
    <t>vol 2</t>
  </si>
  <si>
    <t>PAG 147-317</t>
  </si>
  <si>
    <t>147-317</t>
  </si>
  <si>
    <t>ANEXO G FORMULARIO DE EXPERIENCIA CBA CONVOCATORIA 008</t>
  </si>
  <si>
    <t>EXCEL</t>
  </si>
  <si>
    <t>1 Hoja de cálculo</t>
  </si>
  <si>
    <t>Formulario diligenciado</t>
  </si>
  <si>
    <t>COMO CONSTA EN LA CARTA DE PRESENTACION DE LA PROPUESTA 148 FOLIOS DEBIDAMENTE NUMERADOS. CONTIENE 1 ARCHIVO (PROPUESTA UNICAUCA 08-2020 IVAN DARIO MUÑOZ DELGADO</t>
  </si>
  <si>
    <t>SEGUROS DEL ESTADO SAS - NO. DE POLIZA 40-45-101014001</t>
  </si>
  <si>
    <t>22 DE MAYO A LA 13:43 P.M</t>
  </si>
  <si>
    <t>PROPUESTA UNICAUCA 08-2020 IVAN DARIO MUÑOZ DELGADO</t>
  </si>
  <si>
    <t>1-148</t>
  </si>
  <si>
    <t>No se han foliado la hoja que contiene el indice y la portada de la oferta</t>
  </si>
  <si>
    <t>DE ACUERDO A LA CARTA DE PRESENTACION DE LA PROPUESTA 399 FOLIOS. NO ESTA NUMERADA. CONTIENE 5 ARCHIVOS (INDICE, PAZ Y SALVO UNICAUCA, PROPUESTA PARTE 1, PROPUESTA PARTE 2 Y PROPUESTA PARTE 3)</t>
  </si>
  <si>
    <t>PREVISORA SEGUROS- NO. DE POLIZA 3004209</t>
  </si>
  <si>
    <t>22 DE MAYO DE 2020 A LAS 02:06 P.M.</t>
  </si>
  <si>
    <t>CARPETA # 1 UNION TEMPORAL 2M CAUCA 2020</t>
  </si>
  <si>
    <t>1.INDICE</t>
  </si>
  <si>
    <t>Sin foliar</t>
  </si>
  <si>
    <t>PAZ Y SALVO UNICAUCA</t>
  </si>
  <si>
    <t>PROPUESTA PARTE 1</t>
  </si>
  <si>
    <t>PROPUESTA PARTE 2</t>
  </si>
  <si>
    <t>PROPUESTA PARTE 3</t>
  </si>
  <si>
    <t>COMO CONSTA EN LA CARTA DE PRESENTACION DE LA PROPUESTA 278 FOLIOS DEBIDAMENTE NUMERADOS. CONTIENE 10 ARCHIVOS (FTO EXPERIENCIA ESPECIFICA UNICAUCA, OFERTA JLGC-PARTE 1,  OFERTA JLGC-PARTE 2, OFERTA JLGC-PARTE 3, OFERTA JLGC-PARTE 3A, OFERTA JLGC-PARTE 4, OFERTA JLGC-PARTE 5,  OFERTA JLGC-PARTE 6, OFERTA JLGC-PARTE  7      RUP JLGC-27-04-2020)</t>
  </si>
  <si>
    <t>ASEGURADORA SOLIDARIA DE COLOMBIA- NO. DE POLIZA 435-45-994000011156</t>
  </si>
  <si>
    <t>22 DE MAYO A LAS 15:19 P.M.</t>
  </si>
  <si>
    <t>CARPETA DIGITAL 1</t>
  </si>
  <si>
    <t>OFERTA JLGC-PARTE 1</t>
  </si>
  <si>
    <t>1-65</t>
  </si>
  <si>
    <t>OFERTA JLGC-PARTE 2</t>
  </si>
  <si>
    <t>66-100</t>
  </si>
  <si>
    <t>OFERTA JLGC-PARTE 3</t>
  </si>
  <si>
    <t>100-114</t>
  </si>
  <si>
    <t>repite el No. 100 en dos folios</t>
  </si>
  <si>
    <t>OFERTA JLGC-PARTE 3A</t>
  </si>
  <si>
    <t>115-116</t>
  </si>
  <si>
    <t>OFERTA JLGC-PARTE 4</t>
  </si>
  <si>
    <t>117-178</t>
  </si>
  <si>
    <t>OFERTA JLGC-PARTE 5</t>
  </si>
  <si>
    <t>179-201</t>
  </si>
  <si>
    <t>OFERTA JLGC-PARTE 6</t>
  </si>
  <si>
    <t>202-262</t>
  </si>
  <si>
    <t>OFERTA JLGC-PARTE 7</t>
  </si>
  <si>
    <t>263-278</t>
  </si>
  <si>
    <t>RUP JLGC-27-04-2020</t>
  </si>
  <si>
    <t>FTO EXPERIENCIA ESPECIFICA UNICAUCA</t>
  </si>
  <si>
    <t xml:space="preserve">DE ACUERDO A LA CARTA DE PRESENTACION DE LA PROPUESTA 279 FOLIOS. NO ESTA NUMERADA. CONTIENE 2 ARCHIVOS </t>
  </si>
  <si>
    <r>
      <t xml:space="preserve">SEGUROS MUNDIAL
No. </t>
    </r>
    <r>
      <rPr>
        <b/>
        <sz val="12"/>
        <rFont val="Arial"/>
        <family val="2"/>
      </rPr>
      <t>CS-100001155.</t>
    </r>
  </si>
  <si>
    <t xml:space="preserve">22 DE MAYO DE 2020 A LAS 15:26 P.M. </t>
  </si>
  <si>
    <t>CARPETA No. 01</t>
  </si>
  <si>
    <t>CARPETA No. 2</t>
  </si>
  <si>
    <t>ANEXO B PRESUPUESTO  CBA</t>
  </si>
  <si>
    <t>Hola de calculo diligenciada</t>
  </si>
  <si>
    <t>EN LA CARTA DE PRESENTACION DE LA PROPUESTA NO DICE EL NUMERO DE FOLIOS. ESTA FOLIADA ASI: PARTE 1 CARPETA 1 DEL FOLIO 001 AL 035; PARTE 2 CARPETA 1 DEL FOLIO 036 AL 136; PARTE 3 CARPETA 1 DEL FOLIO 209 AL 236; PARTE 4 CARPETA 1 DEL FOLIO 137 AL 208; PARTE 5 CARPETA 1 DEL FOLIO 237 AL 276; CONTIENE EN TOTAL 7 ARCHIVOS (PARTE 1 CARPETA1, PARTE 2 CARPETA 1, PARTE 3 CARPETA 1, PARTE 4 CARPETA 1, PARTE 5 CARPETA 1, OFERTA CARPETA 1; ANEXO G FORMULARIO DE EXPERIENCIA CBA CNVOCATORIA 008).</t>
  </si>
  <si>
    <t>ASEGURADORA SOLIDARIA DE COLOMBIA -NO. DE POLIZA  430-45-994000014496</t>
  </si>
  <si>
    <t>SE ENVIARON TRES CORREOS EN SIGUIENTE FECHA Y HORA: 22 DE MAYO DE 2020 A LAS : 15:28 P.M., 15:29 P.M.  Y 15:29</t>
  </si>
  <si>
    <t>CARPETA 1 PARTE 1</t>
  </si>
  <si>
    <t>PARTE 1 CARPETA 1</t>
  </si>
  <si>
    <t>1-35</t>
  </si>
  <si>
    <t>PARTE 2 CARPETA 1</t>
  </si>
  <si>
    <t>36-136</t>
  </si>
  <si>
    <t>PARTE 3 CARPETA 1</t>
  </si>
  <si>
    <t>209-236</t>
  </si>
  <si>
    <t>PARTE 4 CARPETA 1</t>
  </si>
  <si>
    <t>137-208</t>
  </si>
  <si>
    <t>PARTE 5 CARPETA 1</t>
  </si>
  <si>
    <t>237-276</t>
  </si>
  <si>
    <t>OFERTA CARPETA 1</t>
  </si>
  <si>
    <t xml:space="preserve">OFICIO REMISORIO DE OFERTA CARPETA 1 </t>
  </si>
  <si>
    <t>En constancia de lo anterior, se firma en Popayán a los veintiseis (26) días del mes de mayo de dos mil veinte (2020).</t>
  </si>
  <si>
    <t xml:space="preserve">Presidenta E., Junta de Licitaciones y Contratos </t>
  </si>
  <si>
    <t xml:space="preserve">Universidad del Cauca </t>
  </si>
  <si>
    <t>Elaboro: Maria Alejandra Valencia</t>
  </si>
  <si>
    <t xml:space="preserve"> </t>
  </si>
  <si>
    <r>
      <t xml:space="preserve">CONTRATO No. 4
LA EMPRESA MOREAL INGENIEROS SAS APORTA: 
1. CERTICACIÓN EXPEDIDA POR PERSONA NATURAL
2.  APORTA ACTA DE TERMINACIÓN DEL CONTRATO DE OBRA EXPEDIDO POR ENTIDAD PUBLICA DE LA PERSONA NATURAL QUE CERTIFICA LA EXPERIENCIA DE LA EMPRESA
</t>
    </r>
    <r>
      <rPr>
        <b/>
        <sz val="10"/>
        <color rgb="FFFF0000"/>
        <rFont val="Arial Narrow"/>
        <family val="2"/>
      </rPr>
      <t>EXPERIENCIA NO VALIDA
Los contratos deberán haber sido suscritos por el oferente ya sea individualmente o en consorcio o unión temporal con entidades públicas o privadas, éstas últimas necesariamente deberán ser personas jurídicas.</t>
    </r>
    <r>
      <rPr>
        <b/>
        <sz val="10"/>
        <rFont val="Arial Narrow"/>
        <family val="2"/>
      </rPr>
      <t xml:space="preserve">
</t>
    </r>
    <r>
      <rPr>
        <b/>
        <sz val="10"/>
        <color rgb="FFFF0000"/>
        <rFont val="Arial Narrow"/>
        <family val="2"/>
      </rPr>
      <t>Segun lo establecido en el Decreto 1082 de 2015, en la Subsección 5, Artículo 2.2.1.1.1.5.2., numeral 2.5.
(...) "Si la constitución del interesado es menor a tres (3) años, puede acreditar la experiencia de sus accionistas, socios o constituyentes."
Colombia Compra Eficiente: Después de cumplidos los 3 años desde la constitución de una sociedad nueva, las Entidades Estatales no deberán tener como válida la experiencia acreditada por los socios en el RUP durante los primeros tres años de constitución de la sociedad.</t>
    </r>
  </si>
  <si>
    <r>
      <t xml:space="preserve">MAESTRO DE OBRA
FECHA EXP. M.P. 2003
1. APORTA CERTIFICACION COMO MAESTRO (ENTIDAD PRIVADA) </t>
    </r>
    <r>
      <rPr>
        <b/>
        <sz val="10"/>
        <color rgb="FFFF0000"/>
        <rFont val="Arial Narrow"/>
        <family val="2"/>
      </rPr>
      <t>NO PRESENTA OPS O CONTRATO LABORAL</t>
    </r>
    <r>
      <rPr>
        <b/>
        <sz val="10"/>
        <rFont val="Arial Narrow"/>
        <family val="2"/>
      </rPr>
      <t xml:space="preserve">
 ACTA DE LIQUIDACIÓN (ENTIDAD PUBLICA)
2. APORTA CERTIFICACION COMO MAESTRO  (ENTIDAD PRIVADA)</t>
    </r>
    <r>
      <rPr>
        <b/>
        <sz val="10"/>
        <color rgb="FFFF0000"/>
        <rFont val="Arial Narrow"/>
        <family val="2"/>
      </rPr>
      <t xml:space="preserve"> NO PRESENTA OPS O CONTRATO LABORAL</t>
    </r>
    <r>
      <rPr>
        <b/>
        <sz val="10"/>
        <rFont val="Arial Narrow"/>
        <family val="2"/>
      </rPr>
      <t xml:space="preserve">
ACTA DE LIQUIDACIÒN (ENTIDAD PUBLICA)
CARTA DE INTENCION DEL EQUIPO DE TRABAJO
DISPONIBILIDAD 100%
</t>
    </r>
    <r>
      <rPr>
        <b/>
        <sz val="10"/>
        <color rgb="FFFF0000"/>
        <rFont val="Arial Narrow"/>
        <family val="2"/>
      </rPr>
      <t xml:space="preserve"> CERTIFICADO DE TRABAJO EN ALTURAS (NO PRESENTA)</t>
    </r>
    <r>
      <rPr>
        <b/>
        <sz val="10"/>
        <rFont val="Arial Narrow"/>
        <family val="2"/>
      </rPr>
      <t xml:space="preserve">
</t>
    </r>
    <r>
      <rPr>
        <b/>
        <sz val="10"/>
        <color rgb="FFFF0000"/>
        <rFont val="Arial Narrow"/>
        <family val="2"/>
      </rPr>
      <t xml:space="preserve">
NO SE ACEPTA LA SUBSANACIÓN, EN CONSIDERACIÓN A LO ESTABLECIDO EN EL NUMERAL 1.21 LITERAL Q DEL PLIEGO DE CONDICIONES, "Cuando el proponente no subsane documentos requeridos dentro del plazo establecido". EL OFERENTE SUBSANO A LAS 9:59 AM DEL DIA 28 DE MAYO DE 2020, POSTERIOR AL PLAZO ESTABLECIDO EN LA CRONOLOGIA DEL PROCESO.</t>
    </r>
  </si>
  <si>
    <r>
      <t xml:space="preserve">ING. CIVIL
FECHA EXP. M.P. 2006
1. CERTFICACIÓN Y CONTRATO DE PRESTACION DE SERVICIOS (ENTIDAD PRIVADA)
ACTA DE LIQUIDACIÓN DE OBRA OBRA (ENTIDAD PÚBLICA)
CARTA DE INTENCION DEL EQUIPO DE TRABAJO
DISPONIBILIDAD 100%
</t>
    </r>
    <r>
      <rPr>
        <b/>
        <sz val="10"/>
        <color rgb="FFFF0000"/>
        <rFont val="Arial Narrow"/>
        <family val="2"/>
      </rPr>
      <t>CERTIFICADO DE TRABAJO EN ALTURAS (NO PRESENTA)
NO SE ACEPTA LA SUBSANACIÓN, EN CONSIDERACIÓN A LO ESTABLECIDO EN EL NUMERAL 1.21 LITERAL Q DEL PLIEGO DE CONDICIONES, "Cuando el proponente no subsane documentos requeridos dentro del plazo establecido". EL OFERENTE SUBSANO A LAS 9:59 AM DEL DIA 28 DE MAYO DE 2020, POSTERIOR AL PLAZO ESTABLECIDO EN LA CRONOLOGIA DEL PROCESO.</t>
    </r>
  </si>
  <si>
    <t>UNIVERSIDAD DEL CAUCA - VICERRECTORIA ADMINISTRATIVA</t>
  </si>
  <si>
    <t xml:space="preserve">COMITÉ FINANCIERO ASESOR </t>
  </si>
  <si>
    <t>LICITACIÓN PÚBLICA N° 008-2020</t>
  </si>
  <si>
    <t xml:space="preserve">VERIFICACIÓN REQUISITOS FINANCIEROS - PROPONENTES </t>
  </si>
  <si>
    <t>OBJETO:  OBRA CIVIL PARA LA CONSTRUCCIÓN DEL CENTRO INTERNACIONAL BIOTECNOLÓGICO AGROINDUSTRIAL (CBA) EN LA FACULTAD DE CIENCIAS AGRARIAS DE LA UNIVERSIDAD DEL CAUCA.</t>
  </si>
  <si>
    <t xml:space="preserve">LUIS FERNANDO POLANCO FLOREZ   </t>
  </si>
  <si>
    <t>ASESORÍA CONSULTORÍA Y GESTION COLOMBIA SAS</t>
  </si>
  <si>
    <t xml:space="preserve">DIEGO GENARO MUÑOZ GUTIERREZ  </t>
  </si>
  <si>
    <t xml:space="preserve">JULIAN LIZANDRO GONZALEZ CASAS  </t>
  </si>
  <si>
    <t>REQUISITOS DE CAPACIDAD FINANCIERA</t>
  </si>
  <si>
    <t>2.2.</t>
  </si>
  <si>
    <t>ÍNDICE DE LIQUIDEZ &gt;= 1,2</t>
  </si>
  <si>
    <t>NINGUNA</t>
  </si>
  <si>
    <t>NIVEL DE ENDEUDAMIENTO &lt;= 60%</t>
  </si>
  <si>
    <t>CAPITAL DE TRABAJO: = &gt; AL 100% DEL PRESUPUESTO DE $ 581.809.276</t>
  </si>
  <si>
    <t>JOSE REYMIR OJEDA OJEDA</t>
  </si>
  <si>
    <t>Profesional Universitario</t>
  </si>
  <si>
    <t xml:space="preserve">INFORME DE EVALUACIÓN DE OFERTAS </t>
  </si>
  <si>
    <t>CONVOCATORIA PÚBLICA N° 008-2020</t>
  </si>
  <si>
    <t xml:space="preserve">VERIFICACIÓN REQUISITOS HABILITANTES - PROPONENTES </t>
  </si>
  <si>
    <t>POPAYÁN, 26 DE MAYO DE 2020</t>
  </si>
  <si>
    <t>OBJETO: OBRA CIVIL PARA LA CONSTRUCCIÓN DEL CENTRO INTERNACIONAL BIOTECNOLÓGICO AGROINDUSTRIAL (CBA) EN LA FACULTAD DE CIENCIAS AGRARIAS DE LA UNIVERSIDAD DEL CAUCA</t>
  </si>
  <si>
    <t>OBSERVACION</t>
  </si>
  <si>
    <t>REQUISITOS DE CAPACIDAD JURIDICA</t>
  </si>
  <si>
    <t>CARTA DE PRESENTACIÓN DE LA PROPUESTA</t>
  </si>
  <si>
    <t xml:space="preserve">NO INDICA EL PLAZO DE EJECUCIÓN DE LAS OBRAS </t>
  </si>
  <si>
    <t>EL DOCUMENTO ES ILEGIBLE, DEBE SUBSANAR</t>
  </si>
  <si>
    <t>EXISTENCIA Y CAPACIDAD LEGAL</t>
  </si>
  <si>
    <t xml:space="preserve"> SI</t>
  </si>
  <si>
    <t>EL CONSORCIADO JAIME GREGORIO ESCOBAR, PRESENTA COPIA DE LA TARJETA PROFESIONAL ILEGIBLE.</t>
  </si>
  <si>
    <t>SUBSANA</t>
  </si>
  <si>
    <t>LA MATRICULA PROFESIONAL DE LA REPRESENTANTE LEGAL SE ENCUENTRA ILEGIBLE</t>
  </si>
  <si>
    <t xml:space="preserve">REGISTRO UNICO DE PROPONENTES </t>
  </si>
  <si>
    <t>CARTA DE ACEPTACIÓN DE REQUISITOS TÉCNICOS MÍNIMOS Y DE ACEPTACIÓN DEL PRESUPUESTO OFICIAL ANEXO I</t>
  </si>
  <si>
    <t>RUT</t>
  </si>
  <si>
    <t>ACREDITACIÓN DE LOS APORTES A LOS SITEMAS DE SEGURIDAD SOCIAL INTEGRAL Y PARAFISCALES</t>
  </si>
  <si>
    <t>COMPROMISO DE TRANSPARENCIA ANEXO J</t>
  </si>
  <si>
    <t>PAZ Y SALVO EXPEDIDO POR LA DIVISIÓN DE GESTIÓN FINANCIERA DE LA UNIVERSIDAD DEL CAUCA</t>
  </si>
  <si>
    <t>NO APORTA EL REQUISITO</t>
  </si>
  <si>
    <t>CERTIFICADO DE ANTECEDENTES FISCALES, DISCIPLINARIOS Y JUDICIALES</t>
  </si>
  <si>
    <t>REGISTRO NACIONAL DE MEDIDAS CORRECTIVAS</t>
  </si>
  <si>
    <t>HÁBIL</t>
  </si>
  <si>
    <t>NO HÁBIL</t>
  </si>
  <si>
    <t>PROYECTÓ: ADRIANA M. PUSCUZ BRAVO</t>
  </si>
  <si>
    <t>ESP.</t>
  </si>
  <si>
    <t>I</t>
  </si>
  <si>
    <t>PRELIMINARES</t>
  </si>
  <si>
    <t>01.01.</t>
  </si>
  <si>
    <t>LOCALIZACION Y REPLANTEO</t>
  </si>
  <si>
    <t>01.02.</t>
  </si>
  <si>
    <t>DESCAPOTE A MANO HASTA E= 0.40 M ZONA VERDE PARA NUEVOS</t>
  </si>
  <si>
    <t>01.03.</t>
  </si>
  <si>
    <t>RETIRO DE SOBRANTES</t>
  </si>
  <si>
    <t>SUBTOTAL PRELIMINARES</t>
  </si>
  <si>
    <t>II</t>
  </si>
  <si>
    <t>CIMENTACIÓN</t>
  </si>
  <si>
    <t>02.01.</t>
  </si>
  <si>
    <t>2.8.P</t>
  </si>
  <si>
    <t>EXCAVACION A MANO</t>
  </si>
  <si>
    <t>02.02.</t>
  </si>
  <si>
    <t>CONCRETO DE 19MPa PARA SOLADOS DE LIMPIEZA e=0.05 M</t>
  </si>
  <si>
    <t>02.03.</t>
  </si>
  <si>
    <t>VIGAS CIMENTACIÓN EN T EN CONCRETO DE 21MPa IMPERMEABILIZADO, INCLUYE ACERO DE REFUERZO PRINCIPAL EN VARILLA DE d=5/8" -3/8" Y ETRIBOS  EN D=3/8" .</t>
  </si>
  <si>
    <t>02.04.</t>
  </si>
  <si>
    <t>3.14.P</t>
  </si>
  <si>
    <t>PEDESTALES EN CONCRETO DE 21 Mpa IMPERMEABILIZADO , NO INCLUYE ACERO DE REFUERZO.</t>
  </si>
  <si>
    <t>02.05.</t>
  </si>
  <si>
    <t>ACERO DE REFUERZO 420 MPA</t>
  </si>
  <si>
    <t>KGR</t>
  </si>
  <si>
    <t>02.06.</t>
  </si>
  <si>
    <t>7.15 P</t>
  </si>
  <si>
    <t>MORTERO AUTONIVELANTE  0.30x0.30x.02 M</t>
  </si>
  <si>
    <t>SUBTOTAL CIMENTACIÓN</t>
  </si>
  <si>
    <t>III</t>
  </si>
  <si>
    <t>DESAGÜES</t>
  </si>
  <si>
    <t>03.01.</t>
  </si>
  <si>
    <t>03.01.P</t>
  </si>
  <si>
    <t>TUBERIA SANITARIA  PVC 4"</t>
  </si>
  <si>
    <t>03.02.</t>
  </si>
  <si>
    <t>03.02.P</t>
  </si>
  <si>
    <t>TUBERIA SANITARIA PVC 2"</t>
  </si>
  <si>
    <t>03.03.</t>
  </si>
  <si>
    <t>03.03.P</t>
  </si>
  <si>
    <t>PUNTOS SANITARIOS 2"</t>
  </si>
  <si>
    <t>3.04.P</t>
  </si>
  <si>
    <t>CAJA INSPECCION 0.50 x 0.50 EN CONCRETO DE 21mPA CON TAPA REFORZADA EN VARILLA DE d=3/8"EN AMBOS SENTIDOS.</t>
  </si>
  <si>
    <t>SUBTOTAL DESAGÜES</t>
  </si>
  <si>
    <t>IV</t>
  </si>
  <si>
    <t>MUROS</t>
  </si>
  <si>
    <t>04.01.</t>
  </si>
  <si>
    <t>9.1.P</t>
  </si>
  <si>
    <t>MUROS EN SISTEMA LIVIANO PÁNELES FIBRO CEMENTO DE e=8 mm, CON SU ESTRUCTURA SEGÚN LA ESPECIFICACIONES DE DISEÑO ESTRUCTURAL.</t>
  </si>
  <si>
    <t>SUBTOTAL MUROS</t>
  </si>
  <si>
    <t>V</t>
  </si>
  <si>
    <t>ESTRUCTURA METÁLICA</t>
  </si>
  <si>
    <t>05.01.</t>
  </si>
  <si>
    <t>COLUMNAS METÁLICAS 150x150x40 mm, incluye soldadura, anticorrosivo pintura y todos los elementos especificados en el diseño</t>
  </si>
  <si>
    <t>05.02.</t>
  </si>
  <si>
    <t>PERNOS 12.66 MM A-307 especificados en el diseño</t>
  </si>
  <si>
    <t>05.03.</t>
  </si>
  <si>
    <t>CERCHA TIPO 1  incluye soldadura, anticorrosivo pintura y todos los elementos especificados en el diseño</t>
  </si>
  <si>
    <t>05.04.</t>
  </si>
  <si>
    <t>3.15.P</t>
  </si>
  <si>
    <t>CERCHA TIPO 2 incluye soldadura, anticorrosivo pintura y todos los elementos especificados en el diseño</t>
  </si>
  <si>
    <t>05.05.</t>
  </si>
  <si>
    <t>CERCHA TIPO 3 incluye soldadura, anticorrosivo pintura y todos los elementos especificados en el diseño</t>
  </si>
  <si>
    <t>05.06.</t>
  </si>
  <si>
    <t>CERCHA TIPO 4 incluye soldadura, anticorrosivo pintura y todos los elementos especificados en el diseño</t>
  </si>
  <si>
    <t>05.07.</t>
  </si>
  <si>
    <t>CERCHA TIPO 5 incluye soldadura, anticorrosivo pintura y todos los elementos especificados en el diseño</t>
  </si>
  <si>
    <t>05.08.</t>
  </si>
  <si>
    <t>CERCHA TIPO 6 incluye soldadura, anticorrosivo pintura y todos los elementos especificados en el diseño</t>
  </si>
  <si>
    <t>05.09.</t>
  </si>
  <si>
    <t>CERCHA TIPO 7 incluye soldadura, anticorrosivo pintura y todos los elementos especificados en el diseño</t>
  </si>
  <si>
    <t>05.10.</t>
  </si>
  <si>
    <t>CERCHA TIPO 7.1 incluye soldadura, anticorrosivo pintura y todos los elementos especificados en el diseño</t>
  </si>
  <si>
    <t>05.11.</t>
  </si>
  <si>
    <t>CERCHA TIPO 8 incluye soldadura, anticorrosivo pintura y todos los elementos especificados en el diseño</t>
  </si>
  <si>
    <t>05.12.</t>
  </si>
  <si>
    <t>CERCHA TIPO 9 incluye soldadura, anticorrosivo pintura y todos los elementos especificados en el diseño</t>
  </si>
  <si>
    <t>05.13.</t>
  </si>
  <si>
    <t>RIOSTRAS PLATINAS 7 CM 5mm GRADO 50 incluye soldadura, anticorrosivo pintura y todos los elementos especificados en el diseño</t>
  </si>
  <si>
    <t>05.14.</t>
  </si>
  <si>
    <t>CORREA COR1 PERLIN CAJON 220x80x20 mm 2 mm incluye soldadura, anticorrosivo pintura y todos los elementos especificados en el diseño</t>
  </si>
  <si>
    <t>05.15.</t>
  </si>
  <si>
    <t>VIGAS EN CAJÓN incluye soldadura, anticorrosivo pintura y todos los elementos especificados en el diseño</t>
  </si>
  <si>
    <t>05.16.</t>
  </si>
  <si>
    <t>CORREA COR2 PERLIN CAJON 220x80x20 mm 1.2 mm incluye soldadura, anticorrosivo pintura y todos los elementos especificados en el diseño incluye soldadura, anticorrosivo pintura y todos los elementos especificados en el diseño</t>
  </si>
  <si>
    <t>SUBTOTAL ESTRUCTURA METÁLICA</t>
  </si>
  <si>
    <t>VI</t>
  </si>
  <si>
    <t>06.01.</t>
  </si>
  <si>
    <t>6.01.P</t>
  </si>
  <si>
    <t>SUMINISTRO E INSTALACION DE CUBIERTA TEJA TERMOACUSTICA</t>
  </si>
  <si>
    <t>06.02.</t>
  </si>
  <si>
    <t>6.02.P</t>
  </si>
  <si>
    <t>SUMINISTRO E INSTALACION DE CANALES EN LAMINA CAL. 20, INCLUYE ANTICORROSIVO , ANDAMIOS Y EQUIPO CERTIFICADO PARA TRABAJO SEGURO EN ALTURAS.</t>
  </si>
  <si>
    <t>06.03.</t>
  </si>
  <si>
    <t>TENSORES 3/8", INCLUYE ANTICORROSIVO , ANDAMIOS Y EQUIPO CERTIFICADO PARA TRABAJO SEGURO EN ALTURAS.</t>
  </si>
  <si>
    <t>06.04.</t>
  </si>
  <si>
    <t>6.04.P</t>
  </si>
  <si>
    <t>CABALLETES O LIMATESAS TEJA UPVC INCLUYE  ANDAMIOS Y EQUIPO CERTIFICADO PARA TRABAJO SEGURO EN ALTURAS.</t>
  </si>
  <si>
    <t>SUBTOTAL CUBIERTA</t>
  </si>
  <si>
    <t>VII</t>
  </si>
  <si>
    <t>PISOS</t>
  </si>
  <si>
    <t>07.01.</t>
  </si>
  <si>
    <t>ART. 330-13  INV</t>
  </si>
  <si>
    <t>SUMINISTRO EXTENCIÓN Y COMPACTACION DE SUBBASE GRANULAR e=.10 m</t>
  </si>
  <si>
    <t>07.02.</t>
  </si>
  <si>
    <t>7.02.P</t>
  </si>
  <si>
    <t>SUMINISTRO E INSTALACION DE PISO EN CERAMICA TRAFICO TIPO INDUSTRIAL ACABADO MATE, INCLUYE EL MORTERO DE NIVELACION .</t>
  </si>
  <si>
    <t>07.03.</t>
  </si>
  <si>
    <t>7.03.P</t>
  </si>
  <si>
    <t xml:space="preserve">PISO PRIMARIO EN CONCRETO DE 21 Mpa e=0.07 M </t>
  </si>
  <si>
    <t>07.04.</t>
  </si>
  <si>
    <t>7.04.P</t>
  </si>
  <si>
    <t>GUARDAESCOBA EN CERÁMICA DE ANCHO 8cm</t>
  </si>
  <si>
    <t>07.05.</t>
  </si>
  <si>
    <t>MESÓN CONCRETO ; SUPERF LOSA CCTO de 17.5MPa  E=0.07 M GRANITO No3. PUL; PATAS MURO SOGA PAÑET</t>
  </si>
  <si>
    <t>07.06.</t>
  </si>
  <si>
    <t>PISO EPÓXICO MULTICAPAS</t>
  </si>
  <si>
    <t>07.07.</t>
  </si>
  <si>
    <t>PISO PARA DUCHAS DE EMERGENCIA</t>
  </si>
  <si>
    <t>SUBTOTAL PISOS</t>
  </si>
  <si>
    <t>VIII</t>
  </si>
  <si>
    <t>INSTALACIONES HIDRÁULICAS</t>
  </si>
  <si>
    <t>08.01.</t>
  </si>
  <si>
    <t>8.01.P</t>
  </si>
  <si>
    <t>SUMINISTRO E INSTALACION DE TUBERIA PVC PRESION 3/4" RDE 21</t>
  </si>
  <si>
    <t>08.02.</t>
  </si>
  <si>
    <t>8.02.P</t>
  </si>
  <si>
    <t>SUMINISTRO E INSTALACION DE TUBERIA PVC PRESION 1/2" RDE 21</t>
  </si>
  <si>
    <t>08.03.</t>
  </si>
  <si>
    <t>8.03.P</t>
  </si>
  <si>
    <t>PUNTO HIDRAULICO 1/2"</t>
  </si>
  <si>
    <t>08.04.</t>
  </si>
  <si>
    <t>8.04.P</t>
  </si>
  <si>
    <t>SUMINISTRO E INSTALACION DE LLAVES DE PASO DIRECTO 3/4" DE COMPUERTA ( CIERRE LENTO) .</t>
  </si>
  <si>
    <t>SUBTOTAL INSTALACIONES HIDRÁULICAS</t>
  </si>
  <si>
    <t>IX</t>
  </si>
  <si>
    <t>CIELORASO</t>
  </si>
  <si>
    <t>09.01.</t>
  </si>
  <si>
    <t>9.01.P</t>
  </si>
  <si>
    <t>SUMINISTRO E INSTALACION DE CIELORASO EN PCV ESPESOR =10mm.</t>
  </si>
  <si>
    <t>SUBTOTAL CIELORASO</t>
  </si>
  <si>
    <t>X</t>
  </si>
  <si>
    <t>PINTURAS</t>
  </si>
  <si>
    <t>10.01.</t>
  </si>
  <si>
    <t>10.1.P</t>
  </si>
  <si>
    <t>PINTURA VINILO MUROS DE PANEL</t>
  </si>
  <si>
    <t>10.02.</t>
  </si>
  <si>
    <t>10.2.P</t>
  </si>
  <si>
    <t>PINTURA KORAZA EXTERIORES FACHADA</t>
  </si>
  <si>
    <t>SUBTOTAL PINTURAS</t>
  </si>
  <si>
    <t>XI</t>
  </si>
  <si>
    <t>ACCESORIOS SANITARIOS</t>
  </si>
  <si>
    <t>11.01.</t>
  </si>
  <si>
    <t xml:space="preserve">DUCHAS DE EMERGENCIA MIXTA CON LAVAOJOS:CONJUNTO DUCHA DE EMERGENCIA MIXTA, CON LAVA-OJOS : El plato de la ducha es de 273 mm (10 3/4”) palanca triangular rígida, y el lava-ojos de 273 mm, (10 3/4”) redondo, con accesorios fabricados en acero inoxidable 316 (a prueba de corrosión - antiácidos), lavaojos con protectores en ABS. Tubería galvanizada de 1 1/4” pintada en colores reflectivos, válvula en bronce, suministro hidráulico de 1 1/4”. La ducha accionada con palanca; lavaojos puede accionarse con palanca o pedal. Altura 2150 mm (85”). Incluye señal de identificación. Fabricada conforme a las normas estándar Z358.1 - 2014 ANSI. </t>
  </si>
  <si>
    <t>11.02.</t>
  </si>
  <si>
    <t>REJILLA VARILLAS LISAS 1/2" A/C 2,5 CM</t>
  </si>
  <si>
    <t>11.03.</t>
  </si>
  <si>
    <t>POCETAS PARA LAVADO EN LABORATORIOS</t>
  </si>
  <si>
    <t>SUBTOTAL ACCESORIOS SANITARIOS</t>
  </si>
  <si>
    <t>XII</t>
  </si>
  <si>
    <t>CARPINTERÍA ALUMÍNIO</t>
  </si>
  <si>
    <t>12.01.</t>
  </si>
  <si>
    <t>PUERTA EXTERIOR ALUMINIO COLOR BLANCO</t>
  </si>
  <si>
    <t>12.02.</t>
  </si>
  <si>
    <t>PUERTA INTERIOR ALUMINIO COLOR BLANCO</t>
  </si>
  <si>
    <t>12.03.</t>
  </si>
  <si>
    <t>VENTANA ALUMINIO COLOR BLANCO</t>
  </si>
  <si>
    <t>12.04.</t>
  </si>
  <si>
    <t>CERRADURAS EXTERIORES</t>
  </si>
  <si>
    <t>12.05.</t>
  </si>
  <si>
    <t>CERRADURAS INTERIORES</t>
  </si>
  <si>
    <t>SUBTOTAL CARPINTERÍA ALUMÍNIO</t>
  </si>
  <si>
    <t>XIII</t>
  </si>
  <si>
    <t>13.01.</t>
  </si>
  <si>
    <t>13.01.P</t>
  </si>
  <si>
    <t xml:space="preserve">ANDEN EN CONCRETO DE 21MPa e=0.10 m </t>
  </si>
  <si>
    <t>13.02.</t>
  </si>
  <si>
    <t>SARDINEL EN CONCRETO DE 21MPa  CON UNA ALTURA DE 40cm, Y UN ANCHO DE =15cm.</t>
  </si>
  <si>
    <t>13.03.</t>
  </si>
  <si>
    <t>CANAL EN CONCRETO DE 21MPa A= 0.30 MTS</t>
  </si>
  <si>
    <t>13.04.</t>
  </si>
  <si>
    <t>ASE0</t>
  </si>
  <si>
    <t>GLB</t>
  </si>
  <si>
    <t>SUBTOTAL VARIOS</t>
  </si>
  <si>
    <t>XIV</t>
  </si>
  <si>
    <t>ALIMENTADORES Y TABLEROS</t>
  </si>
  <si>
    <t>14.1.1</t>
  </si>
  <si>
    <t>Alimentador BT tablero TDG 3X3#1/0 THHN Cu +  3#1/0 THHN Cu + 1#2 CuDD X Tubo PVC 2X2"</t>
  </si>
  <si>
    <t>14.1.2</t>
  </si>
  <si>
    <t>Suministro e instalacion interruptor termomagnetico en caja moldeda 3 x 40 A</t>
  </si>
  <si>
    <t>14.1.3</t>
  </si>
  <si>
    <t>Sumnistro e instalacion tablero de distribucion general TDG 3F-5H 400 A tablero de distribucion general TDG  metálico tipo A-CDA pintura electrostatica- norma RETIE para montar equipo de control y protección en baja tensión,  -DPS 120/208 3 fases 4 hilos, tipo II -  -  interruptor principal termoganetico en caja moldeada ajustable de 3 X 400 A / (25kA a 240 v) Barraje de cobre circuitos normales   3F-5H  400 A-  - interruptores termomagneticos en caja moldeada de acuerdo con el diagrama unifilar- barra de neutros - barra de tierras--  3 reservas</t>
  </si>
  <si>
    <t>14.1.4</t>
  </si>
  <si>
    <t>Sumninstro e  instalacion tablero 3F-5H - 12 circuitos/ espacio totalizador</t>
  </si>
  <si>
    <t>14.1.5</t>
  </si>
  <si>
    <t>Sumninstro e  instalacion tablero 3F-5H - 36 circuitos/</t>
  </si>
  <si>
    <t>14.1.6</t>
  </si>
  <si>
    <t>Sumninstro e  instalacion tablero 3F-5H - 24 circuitos/</t>
  </si>
  <si>
    <t>14.1.7</t>
  </si>
  <si>
    <t>Sumninstro e  instalacion tablero 3F-5H - 18 circuitos/ espacio totalizador</t>
  </si>
  <si>
    <t>14.1.8</t>
  </si>
  <si>
    <t>Sumninstro e  instalacion tablero 2F-4H - 12 circuitos/ en riel</t>
  </si>
  <si>
    <t>14.1.9</t>
  </si>
  <si>
    <t>Suministro e instalacion int termomagnetico enchufar 3 x 20 a 3x60 A</t>
  </si>
  <si>
    <t>14.1.10</t>
  </si>
  <si>
    <t>Suministro e instalacion de interruptores termomagneticos de enchufar 2 x 15 A o 2X 40A</t>
  </si>
  <si>
    <t>14.1.11</t>
  </si>
  <si>
    <t>Suministro e instalacion de interruptores termomagneticos de enchufar 1 X 15 A o 1 x 20 A</t>
  </si>
  <si>
    <t>14.1.12</t>
  </si>
  <si>
    <t>Instalacion de transferencia automatica en acuicultura</t>
  </si>
  <si>
    <t>14.1.13</t>
  </si>
  <si>
    <t>Instalacion planta de emergencia 6 kVA area  acuicultura</t>
  </si>
  <si>
    <t>14.1.14</t>
  </si>
  <si>
    <t>alimentador entre transferencia autom y tablero TD6 Acuicultura 3#6+1#6 +1#6 en tubo EMT 1-1/2"</t>
  </si>
  <si>
    <t>14.1.15</t>
  </si>
  <si>
    <t>alimentador entre transferencia autom y planta emergencia acuicultura 3#6+1#6 +1#6 en tubo EMT 1-1/2"</t>
  </si>
  <si>
    <t>14.1.16</t>
  </si>
  <si>
    <t>Alimentador tableros 3#4 THHN + 1#4 THHN + 1#6 THHN por bandeja</t>
  </si>
  <si>
    <t>14.1.17</t>
  </si>
  <si>
    <t>Alimentador tableros 3#1/0 THHN + 1#1/0 THHN + 1#6 THHN por bandeja</t>
  </si>
  <si>
    <t>14.1.18</t>
  </si>
  <si>
    <t>Alimentador tableros 3#2 THHN + 1#2 THHN + 1#6 THHN por bandeja</t>
  </si>
  <si>
    <t>14.1.19</t>
  </si>
  <si>
    <t>Alimentador tableros 3#6 THHN + 1#6 THHN + 1#6 THHN por tuberia PVC 1-1/2" Para laboratorio ACUICULTURA TD6</t>
  </si>
  <si>
    <t>14.1.20</t>
  </si>
  <si>
    <t>Suministro e instalacion bandeja tipo malla 20 cm x 3 mtros aterrizar tramo de bandeja con cable Cu #6 desnudo y conectores de cobre</t>
  </si>
  <si>
    <t>14.1.21</t>
  </si>
  <si>
    <t>Suministro e instalacion bandeja tipo malla 15 cm x 3 mtros</t>
  </si>
  <si>
    <t>14.1.22</t>
  </si>
  <si>
    <t>Suministro e instalacion  ducto metalico 10 x 4 cm con troquel incluye troque doble    para toma y salida datos</t>
  </si>
  <si>
    <t>14.1.23</t>
  </si>
  <si>
    <t>CAJA DE PASO CONCRETO 60 X60 CM</t>
  </si>
  <si>
    <t>SUBTOTAL ALIMENTADORES Y TABLEROS</t>
  </si>
  <si>
    <t>14.2.</t>
  </si>
  <si>
    <t>ILUMINACION Y TOMACORRIENTES</t>
  </si>
  <si>
    <t>14.2.1</t>
  </si>
  <si>
    <t>salida de iluminacion lamparas  tipo led PVC SCH-40 Cable  #14 THHN ductos PVC (SCH40) de 1/2" y/o 3/4", con accesorios ALAMBRE Cu 3#12 THHN/THWN,,cajas metalicas  octogonales  /conectores roscados/SALIDA en  caja metalica OCTOGONAL/tuberia soportada en losa con grapa metalica doble ala y chazo pistola.</t>
  </si>
  <si>
    <t>14.2.2</t>
  </si>
  <si>
    <t>salida de EMERGENCIA  PVC SCH-40 Cable  #14 THHN</t>
  </si>
  <si>
    <t>14.2.3</t>
  </si>
  <si>
    <t xml:space="preserve">salida interruptor doble   en tuberia PVC (sch40) cable #14 ductos PVC (SCH40) de 1/2" y/o 3/4", con accesorios ALAMBRE Cu 3#12 THHN/THWN,,cajas metalicas  octogonales  /conectores roscados/SALIDA en  caja metalica OCTOGONAL/tuberia soportada en losa con grapa metalica doble ala y chazo pistola </t>
  </si>
  <si>
    <t>14.2.4</t>
  </si>
  <si>
    <t>Salidas para interruptor sencillo. en tuberia PVC (sch40) y Cable  #14 Salidas para INTERRUPTOR SENCILLO ). en tuberia PVC (sch40)1 /2’ -Incluye interruptor sencillo 15 Amp.  Debidamente instalado. Ductos conduiPVC Ø ½’’  con accesorios. Conductores alambre Cu  N° 12 AWG –THHN –THWN    cajas METALICA  2x4’’ (4x4’’ donde se requiera).empalmes conectores de resorte</t>
  </si>
  <si>
    <t>14.2.5</t>
  </si>
  <si>
    <t>salida interruptor triple   en tuberia PVC (sch40) cable #14</t>
  </si>
  <si>
    <t>14.2.6</t>
  </si>
  <si>
    <t>Salida tomacorrientes dobles con polo a tierra PVC(SCH40) cable  Cu #12  tomacorrientes dobles con polo a tierra que incluyen ductos PVC (sch40)de 1/2" y/o 3/4" con accesorios,conductores 3 No.12 Cu (F,N,T)  THHN/THWN, (cables LS =LOW SMOKE),conectores roscados en caja METALICA</t>
  </si>
  <si>
    <t>14.2.7</t>
  </si>
  <si>
    <t>Salida tomacorrientes dobles con polo a tierra PVC(SCH40) cable Cu #12 ESPECIALES</t>
  </si>
  <si>
    <t>14.2.8</t>
  </si>
  <si>
    <t>Salida tomacorrientes dobles con polo a tierra PVC(SCH40) cable Cu #10 ESPECIALES</t>
  </si>
  <si>
    <t>14.2.9</t>
  </si>
  <si>
    <t>Salida tomacorrientes dobles con polo a tierra PVC(SCH40) cable Cu #12 GFCI</t>
  </si>
  <si>
    <t>Salida tomacorrientes dobles con polo a tierra PVC(SCH40) cable Cu #12 GFCI  ESPECIALES</t>
  </si>
  <si>
    <t>14.2.11</t>
  </si>
  <si>
    <t>Salida tomacorrientes dobles con polo a tierra PVC(SCH40) cable Cu #12 por bandeja</t>
  </si>
  <si>
    <t>14.2.12</t>
  </si>
  <si>
    <t>Salida tomacorrientes dobles con polo a tierra PVC(SCH40) cable Cu #12 REGULAD por bandeja</t>
  </si>
  <si>
    <t>14.2.13</t>
  </si>
  <si>
    <t>Salida tomacorrientes dobles con polo a tierra PVC(SCH40) cable Cu #12 REGULAD por tuberia</t>
  </si>
  <si>
    <t>14.2.14</t>
  </si>
  <si>
    <t>Salida tomacorrientes dobles con polo a tierra PVC(SCH40) cable Cu #12 EUROPEO</t>
  </si>
  <si>
    <t>14.2.15</t>
  </si>
  <si>
    <t>Salida TOMAS 2F  220 V ESPECIALES  PATA PLANA CABLE 3X#12</t>
  </si>
  <si>
    <t>14.2.16</t>
  </si>
  <si>
    <t>Salida TOMAS 2F  220 V ESPECIALES  PATA PLANA CABLE 3X#10</t>
  </si>
  <si>
    <t>14.2.17</t>
  </si>
  <si>
    <t>Salida TOMAS 3F  220 V ESPECIALES  PATA PLANA CABLE 4X#12</t>
  </si>
  <si>
    <t>14.2.18</t>
  </si>
  <si>
    <t>Salida TOMAS 3F  220 V ESPECIALES  PATA PLANA CABLE 4X#8</t>
  </si>
  <si>
    <t>14.2.19</t>
  </si>
  <si>
    <t>Suministro e instalacion luminaria CLEAN OWEN LENS  120X 30 cm 49w ILTEC sopotar co guaya y conexion encauchetado 3 x14 , prensa estopa y tapa caja</t>
  </si>
  <si>
    <t>14.2.20</t>
  </si>
  <si>
    <t>Suministro e instalacion luminaria CLEAN OWEN LENS  30 X 30 cm 19w ILTEC sopotar co guaya y conexion encauchetado 3 x14 , prensa estopa y tapa caja</t>
  </si>
  <si>
    <t>14.2.21</t>
  </si>
  <si>
    <t>Suministro e instalacion luminaria ALBAR LENS 33 W  ILTEC sopotar co guaya y conexion encauchetado 3 x 14 , prensa estopa y tapa caja</t>
  </si>
  <si>
    <t>14.2.22</t>
  </si>
  <si>
    <t>Suministro e instalacion BALA SATURNO 13W ILTEC sopotar coguaya y conexion encauchetado 3 x 14 , prensa estopa y tapa caja</t>
  </si>
  <si>
    <t>14.2.23</t>
  </si>
  <si>
    <t>Suministro e instalacion LUMINARIA EMERGENCIA ALENA 600L  ILTEC sopotar co guaya y conexion encauchetado 3 x 14 ,prensa estopa y tapa caja</t>
  </si>
  <si>
    <t>14.2.24</t>
  </si>
  <si>
    <t>Suministro e instalacion LETRERO "SALIDA"  ILTEC</t>
  </si>
  <si>
    <t>14.2.25</t>
  </si>
  <si>
    <t>Alimentador para salidas tomacorrientes 3 x 12</t>
  </si>
  <si>
    <t>SUBTOTAL ILUMINACION Y TOMACORRIENTES</t>
  </si>
  <si>
    <t>RED DATOS</t>
  </si>
  <si>
    <t>14.3.1</t>
  </si>
  <si>
    <t>Suministro e instalacion de RACK de DATOS  - tipo cerrado 12 RU de piso RACK de DATOS  - TIPO CERRADO DE 12RU - 19 "/2 multitomas de 6 servicios para rack 19"/Con organizadores verticales y horizontales /aterrizado con cable de Cu #6/extractores de aire de uso continuo.</t>
  </si>
  <si>
    <t>14.3.2</t>
  </si>
  <si>
    <t>Suministro PACHCORD- 3 metros  en cable UTP cat 6A conexión de los computadores</t>
  </si>
  <si>
    <t>14.3.3</t>
  </si>
  <si>
    <t>Suministro e instalacion, conexión   Pach-panel categoria 6A para rack de 19"-  24 puertos</t>
  </si>
  <si>
    <t>14.3.4</t>
  </si>
  <si>
    <t>Suministro e instalacion tablero T-UPS  / 2F-4H - 8 circuitos MINIPRAGMA</t>
  </si>
  <si>
    <t>14.3.5</t>
  </si>
  <si>
    <t>SUMINISTRO E INSTALACION ACOMETIDA  A UPS 4#8 EN TUBO EMT 1" Suministro e instalacion tuberia EMT, soportes, cable e instalacion</t>
  </si>
  <si>
    <t>14.3.6</t>
  </si>
  <si>
    <t>Salida de DATOS SENCILLA en BANDEJA portacable y tuberia  -desde centro de cableado (rack , en BANDEJA portacable y tuberia /1RA ETAPA  SOLO ENTUBADO</t>
  </si>
  <si>
    <t>14.3.7</t>
  </si>
  <si>
    <t xml:space="preserve">Salida para tomacorrientes dobles con polo a tierra REGULADOS en PVC SCH40-SOLO ENTUBADO </t>
  </si>
  <si>
    <t>14.3.8</t>
  </si>
  <si>
    <t>suministro e instalacion UPS 3 KVA 2F-4H 220/120V</t>
  </si>
  <si>
    <t>14.3.9</t>
  </si>
  <si>
    <t>certificacion punto datos sencillo</t>
  </si>
  <si>
    <t>14.3.10</t>
  </si>
  <si>
    <t>Suministro e instalacion Swich CISCO catalyst 3850 24 puertos</t>
  </si>
  <si>
    <t>POE  CAPA 3  incluye 4 puertos SFP, LAN Base</t>
  </si>
  <si>
    <t>14.3.11</t>
  </si>
  <si>
    <t>Suministro e  instalacion AP WIFI</t>
  </si>
  <si>
    <t>SUBTOTAL RED DATOS</t>
  </si>
  <si>
    <t>SUB TOTAL INSTALACIONES ELECTRICAS</t>
  </si>
  <si>
    <t>IVA sobre Utilidad</t>
  </si>
  <si>
    <t>Presupuesto Oficial =  $581,809,201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</si>
</sst>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1">
    <numFmt numFmtId="42" formatCode="_-&quot;$&quot;\ * #,##0_-;\-&quot;$&quot;\ * #,##0_-;_-&quot;$&quot;\ * &quot;-&quot;_-;_-@_-"/>
    <numFmt numFmtId="41" formatCode="_-* #,##0_-;\-* #,##0_-;_-* &quot;-&quot;_-;_-@_-"/>
    <numFmt numFmtId="43" formatCode="_-* #,##0.00_-;\-* #,##0.00_-;_-* &quot;-&quot;??_-;_-@_-"/>
    <numFmt numFmtId="164" formatCode="_-&quot;$&quot;* #,##0.00_-;\-&quot;$&quot;* #,##0.00_-;_-&quot;$&quot;* &quot;-&quot;??_-;_-@_-"/>
    <numFmt numFmtId="165" formatCode="_-* #,##0.00\ _€_-;\-* #,##0.00\ _€_-;_-* &quot;-&quot;??\ _€_-;_-@_-"/>
    <numFmt numFmtId="166" formatCode="_ * #,##0_ ;_ * \-#,##0_ ;_ * &quot;-&quot;??_ ;_ @_ "/>
    <numFmt numFmtId="167" formatCode="_ &quot;$&quot;\ * #,##0_ ;_ &quot;$&quot;\ * \-#,##0_ ;_ &quot;$&quot;\ * &quot;-&quot;_ ;_ @_ "/>
    <numFmt numFmtId="168" formatCode="&quot;$&quot;\ #,##0"/>
    <numFmt numFmtId="169" formatCode="_ &quot;$&quot;\ * #,##0.00_ ;_ &quot;$&quot;\ * \-#,##0.00_ ;_ &quot;$&quot;\ * &quot;-&quot;??_ ;_ @_ "/>
    <numFmt numFmtId="170" formatCode="&quot;$&quot;\ #,##0.00"/>
    <numFmt numFmtId="171" formatCode="_ * #,##0.00_ ;_ * \-#,##0.00_ ;_ * &quot;-&quot;??_ ;_ @_ "/>
    <numFmt numFmtId="172" formatCode="_-* #,##0\ _€_-;\-* #,##0\ _€_-;_-* &quot;-&quot;??\ _€_-;_-@_-"/>
    <numFmt numFmtId="173" formatCode="_-* #,##0_-;\-* #,##0_-;_-* &quot;-&quot;??_-;_-@_-"/>
    <numFmt numFmtId="174" formatCode="_-* #,##0.00_-;\-* #,##0.00_-;_-* &quot;-&quot;_-;_-@_-"/>
    <numFmt numFmtId="175" formatCode="0.000"/>
    <numFmt numFmtId="176" formatCode="_-&quot;$&quot;* #,##0_-;\-&quot;$&quot;* #,##0_-;_-&quot;$&quot;* &quot;-&quot;??_-;_-@_-"/>
    <numFmt numFmtId="177" formatCode="_(* #,##0.00_);_(* \(#,##0.00\);_(* &quot;-&quot;??_);_(@_)"/>
    <numFmt numFmtId="178" formatCode="_(&quot;$&quot;\ * #,##0.00_);_(&quot;$&quot;\ * \(#,##0.00\);_(&quot;$&quot;\ * &quot;-&quot;??_);_(@_)"/>
    <numFmt numFmtId="179" formatCode="0.0000%"/>
    <numFmt numFmtId="180" formatCode="0.000%"/>
    <numFmt numFmtId="181" formatCode="_(&quot;$&quot;* #,##0_);_(&quot;$&quot;* \(#,##0\);_(&quot;$&quot;* &quot;-&quot;_);_(@_)"/>
  </numFmts>
  <fonts count="62" x14ac:knownFonts="1">
    <font>
      <sz val="11"/>
      <color theme="1"/>
      <name val="Calibri"/>
      <family val="2"/>
      <scheme val="minor"/>
    </font>
    <font>
      <sz val="11"/>
      <color theme="1"/>
      <name val="Calibri"/>
      <family val="2"/>
      <scheme val="minor"/>
    </font>
    <font>
      <sz val="10"/>
      <name val="Arial"/>
      <family val="2"/>
    </font>
    <font>
      <u/>
      <sz val="11"/>
      <color theme="10"/>
      <name val="Calibri"/>
      <family val="2"/>
      <scheme val="minor"/>
    </font>
    <font>
      <u/>
      <sz val="11"/>
      <color theme="11"/>
      <name val="Calibri"/>
      <family val="2"/>
      <scheme val="minor"/>
    </font>
    <font>
      <sz val="11"/>
      <name val="Calibri"/>
      <family val="2"/>
      <scheme val="minor"/>
    </font>
    <font>
      <b/>
      <sz val="12"/>
      <name val="Arial"/>
      <family val="2"/>
    </font>
    <font>
      <b/>
      <sz val="10"/>
      <color theme="1"/>
      <name val="Arial"/>
      <family val="2"/>
    </font>
    <font>
      <sz val="10"/>
      <color theme="1"/>
      <name val="Arial"/>
      <family val="2"/>
    </font>
    <font>
      <b/>
      <sz val="10"/>
      <name val="Arial"/>
      <family val="2"/>
    </font>
    <font>
      <sz val="10"/>
      <name val="Arial"/>
      <family val="2"/>
    </font>
    <font>
      <sz val="11"/>
      <color rgb="FFFF0000"/>
      <name val="Calibri"/>
      <family val="2"/>
      <scheme val="minor"/>
    </font>
    <font>
      <sz val="12"/>
      <name val="Arial Narrow"/>
      <family val="2"/>
    </font>
    <font>
      <sz val="10"/>
      <name val="Arial Narrow"/>
      <family val="2"/>
    </font>
    <font>
      <b/>
      <sz val="12"/>
      <name val="Arial Narrow"/>
      <family val="2"/>
    </font>
    <font>
      <b/>
      <sz val="10"/>
      <name val="Arial Narrow"/>
      <family val="2"/>
    </font>
    <font>
      <b/>
      <sz val="11"/>
      <name val="Arial Narrow"/>
      <family val="2"/>
    </font>
    <font>
      <sz val="10"/>
      <color rgb="FFFF0000"/>
      <name val="Calibri"/>
      <family val="2"/>
      <scheme val="minor"/>
    </font>
    <font>
      <sz val="10"/>
      <name val="Arial"/>
      <family val="2"/>
    </font>
    <font>
      <sz val="10"/>
      <name val="Arial"/>
      <family val="2"/>
    </font>
    <font>
      <b/>
      <sz val="10"/>
      <color rgb="FFFF0000"/>
      <name val="Arial Narrow"/>
      <family val="2"/>
    </font>
    <font>
      <b/>
      <sz val="11"/>
      <color rgb="FFFFC000"/>
      <name val="Calibri"/>
      <family val="2"/>
      <scheme val="minor"/>
    </font>
    <font>
      <b/>
      <sz val="11"/>
      <name val="Calibri"/>
      <family val="2"/>
      <scheme val="minor"/>
    </font>
    <font>
      <b/>
      <sz val="14"/>
      <name val="Arial Narrow"/>
      <family val="2"/>
    </font>
    <font>
      <sz val="14"/>
      <name val="Arial Narrow"/>
      <family val="2"/>
    </font>
    <font>
      <b/>
      <sz val="14"/>
      <color rgb="FFFF0000"/>
      <name val="Arial Narrow"/>
      <family val="2"/>
    </font>
    <font>
      <sz val="10"/>
      <name val="Arial"/>
      <family val="2"/>
    </font>
    <font>
      <b/>
      <sz val="14"/>
      <color rgb="FF0070C0"/>
      <name val="Arial Narrow"/>
      <family val="2"/>
    </font>
    <font>
      <sz val="10"/>
      <name val="Arial"/>
      <family val="2"/>
    </font>
    <font>
      <sz val="11"/>
      <color theme="1"/>
      <name val="Arial Narrow"/>
      <family val="2"/>
    </font>
    <font>
      <b/>
      <sz val="10"/>
      <color theme="1"/>
      <name val="Calibri"/>
      <family val="2"/>
      <scheme val="minor"/>
    </font>
    <font>
      <b/>
      <sz val="11"/>
      <color theme="1"/>
      <name val="Arial"/>
      <family val="2"/>
    </font>
    <font>
      <sz val="11"/>
      <color indexed="8"/>
      <name val="Calibri"/>
      <family val="2"/>
    </font>
    <font>
      <sz val="11"/>
      <color rgb="FF000000"/>
      <name val="Calibri"/>
      <family val="2"/>
      <charset val="204"/>
    </font>
    <font>
      <b/>
      <sz val="11"/>
      <color theme="1"/>
      <name val="Calibri"/>
      <family val="2"/>
      <scheme val="minor"/>
    </font>
    <font>
      <sz val="11"/>
      <color theme="0"/>
      <name val="Calibri"/>
      <family val="2"/>
      <scheme val="minor"/>
    </font>
    <font>
      <sz val="11"/>
      <name val="Arial Narrow"/>
      <family val="2"/>
    </font>
    <font>
      <sz val="10"/>
      <color rgb="FFFF0000"/>
      <name val="Arial"/>
      <family val="2"/>
    </font>
    <font>
      <sz val="9"/>
      <color indexed="81"/>
      <name val="Tahoma"/>
      <family val="2"/>
    </font>
    <font>
      <b/>
      <sz val="9"/>
      <color indexed="81"/>
      <name val="Tahoma"/>
      <family val="2"/>
    </font>
    <font>
      <b/>
      <sz val="10"/>
      <color theme="1"/>
      <name val="Arial Narrow"/>
      <family val="2"/>
    </font>
    <font>
      <b/>
      <sz val="12"/>
      <color theme="1"/>
      <name val="Arial"/>
      <family val="2"/>
    </font>
    <font>
      <sz val="12"/>
      <color theme="1"/>
      <name val="Arial"/>
      <family val="2"/>
    </font>
    <font>
      <b/>
      <sz val="20"/>
      <color theme="1"/>
      <name val="Arial"/>
      <family val="2"/>
    </font>
    <font>
      <b/>
      <sz val="20"/>
      <name val="Arial"/>
      <family val="2"/>
    </font>
    <font>
      <sz val="20"/>
      <color theme="1"/>
      <name val="Arial"/>
      <family val="2"/>
    </font>
    <font>
      <sz val="14"/>
      <color rgb="FFFF0000"/>
      <name val="Arial"/>
      <family val="2"/>
    </font>
    <font>
      <sz val="12"/>
      <color theme="1"/>
      <name val="Calibri"/>
      <family val="2"/>
      <scheme val="minor"/>
    </font>
    <font>
      <b/>
      <sz val="12"/>
      <color theme="1"/>
      <name val="Calibri"/>
      <family val="2"/>
      <scheme val="minor"/>
    </font>
    <font>
      <sz val="8"/>
      <color theme="1"/>
      <name val="Arial"/>
      <family val="2"/>
    </font>
    <font>
      <b/>
      <sz val="12"/>
      <color rgb="FF002060"/>
      <name val="Arial Narrow"/>
      <family val="2"/>
    </font>
    <font>
      <sz val="10"/>
      <color rgb="FFFF0000"/>
      <name val="Arial Narrow"/>
      <family val="2"/>
    </font>
    <font>
      <b/>
      <sz val="22"/>
      <name val="Arial"/>
      <family val="2"/>
    </font>
    <font>
      <b/>
      <sz val="22"/>
      <name val="Arial Narrow"/>
      <family val="2"/>
    </font>
    <font>
      <b/>
      <sz val="22"/>
      <color rgb="FF002060"/>
      <name val="Arial Narrow"/>
      <family val="2"/>
    </font>
    <font>
      <sz val="22"/>
      <name val="Arial Narrow"/>
      <family val="2"/>
    </font>
    <font>
      <sz val="22"/>
      <name val="Arial"/>
      <family val="2"/>
    </font>
    <font>
      <sz val="16"/>
      <name val="Arial Narrow"/>
      <family val="2"/>
    </font>
    <font>
      <b/>
      <sz val="16"/>
      <name val="Arial Narrow"/>
      <family val="2"/>
    </font>
    <font>
      <b/>
      <sz val="16"/>
      <name val="Arial"/>
      <family val="2"/>
    </font>
    <font>
      <b/>
      <sz val="9"/>
      <color theme="1"/>
      <name val="Arial"/>
      <family val="2"/>
    </font>
    <font>
      <sz val="9"/>
      <color theme="1"/>
      <name val="Arial"/>
      <family val="2"/>
    </font>
  </fonts>
  <fills count="14">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rgb="FF002060"/>
        <bgColor indexed="64"/>
      </patternFill>
    </fill>
    <fill>
      <patternFill patternType="solid">
        <fgColor theme="2" tint="-9.9978637043366805E-2"/>
        <bgColor indexed="64"/>
      </patternFill>
    </fill>
    <fill>
      <patternFill patternType="solid">
        <fgColor rgb="FFFF0000"/>
        <bgColor indexed="64"/>
      </patternFill>
    </fill>
    <fill>
      <patternFill patternType="solid">
        <fgColor theme="5" tint="0.39997558519241921"/>
        <bgColor indexed="64"/>
      </patternFill>
    </fill>
    <fill>
      <patternFill patternType="solid">
        <fgColor theme="0"/>
        <bgColor indexed="64"/>
      </patternFill>
    </fill>
    <fill>
      <patternFill patternType="solid">
        <fgColor theme="0" tint="-4.9989318521683403E-2"/>
        <bgColor indexed="64"/>
      </patternFill>
    </fill>
    <fill>
      <patternFill patternType="solid">
        <fgColor theme="0" tint="-0.249977111117893"/>
        <bgColor indexed="64"/>
      </patternFill>
    </fill>
  </fills>
  <borders count="11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diagonal/>
    </border>
    <border>
      <left/>
      <right style="thin">
        <color auto="1"/>
      </right>
      <top/>
      <bottom/>
      <diagonal/>
    </border>
    <border>
      <left/>
      <right/>
      <top/>
      <bottom style="thin">
        <color auto="1"/>
      </bottom>
      <diagonal/>
    </border>
    <border>
      <left style="thin">
        <color indexed="64"/>
      </left>
      <right style="thin">
        <color indexed="64"/>
      </right>
      <top/>
      <bottom style="thin">
        <color indexed="64"/>
      </bottom>
      <diagonal/>
    </border>
    <border>
      <left/>
      <right style="thin">
        <color indexed="64"/>
      </right>
      <top/>
      <bottom style="thin">
        <color auto="1"/>
      </bottom>
      <diagonal/>
    </border>
    <border>
      <left style="thin">
        <color auto="1"/>
      </left>
      <right/>
      <top/>
      <bottom style="thin">
        <color auto="1"/>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right style="thin">
        <color auto="1"/>
      </right>
      <top style="thin">
        <color auto="1"/>
      </top>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right style="thin">
        <color indexed="64"/>
      </right>
      <top style="thin">
        <color indexed="64"/>
      </top>
      <bottom/>
      <diagonal/>
    </border>
    <border>
      <left style="thin">
        <color indexed="64"/>
      </left>
      <right/>
      <top/>
      <bottom style="medium">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8"/>
      </bottom>
      <diagonal/>
    </border>
    <border>
      <left/>
      <right/>
      <top style="thin">
        <color indexed="64"/>
      </top>
      <bottom style="thin">
        <color indexed="8"/>
      </bottom>
      <diagonal/>
    </border>
    <border>
      <left/>
      <right style="thin">
        <color indexed="64"/>
      </right>
      <top style="thin">
        <color indexed="64"/>
      </top>
      <bottom style="thin">
        <color indexed="8"/>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style="thin">
        <color indexed="64"/>
      </bottom>
      <diagonal/>
    </border>
    <border>
      <left/>
      <right/>
      <top style="thin">
        <color indexed="8"/>
      </top>
      <bottom style="thin">
        <color indexed="64"/>
      </bottom>
      <diagonal/>
    </border>
    <border>
      <left/>
      <right style="thin">
        <color indexed="8"/>
      </right>
      <top style="thin">
        <color indexed="8"/>
      </top>
      <bottom style="thin">
        <color indexed="64"/>
      </bottom>
      <diagonal/>
    </border>
    <border>
      <left style="thin">
        <color indexed="8"/>
      </left>
      <right style="thin">
        <color indexed="8"/>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diagonal/>
    </border>
    <border>
      <left style="thin">
        <color indexed="8"/>
      </left>
      <right style="thin">
        <color indexed="8"/>
      </right>
      <top style="thin">
        <color indexed="64"/>
      </top>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64"/>
      </top>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indexed="64"/>
      </left>
      <right style="thin">
        <color indexed="8"/>
      </right>
      <top style="thin">
        <color indexed="64"/>
      </top>
      <bottom/>
      <diagonal/>
    </border>
    <border>
      <left style="thin">
        <color indexed="64"/>
      </left>
      <right/>
      <top style="thin">
        <color indexed="64"/>
      </top>
      <bottom/>
      <diagonal/>
    </border>
    <border>
      <left style="thin">
        <color indexed="8"/>
      </left>
      <right style="thin">
        <color indexed="8"/>
      </right>
      <top style="thin">
        <color indexed="64"/>
      </top>
      <bottom/>
      <diagonal/>
    </border>
    <border>
      <left style="thin">
        <color indexed="8"/>
      </left>
      <right style="thin">
        <color indexed="8"/>
      </right>
      <top style="thin">
        <color indexed="64"/>
      </top>
      <bottom/>
      <diagonal/>
    </border>
    <border>
      <left style="thin">
        <color indexed="64"/>
      </left>
      <right style="thin">
        <color indexed="8"/>
      </right>
      <top style="thin">
        <color indexed="64"/>
      </top>
      <bottom/>
      <diagonal/>
    </border>
    <border>
      <left style="thin">
        <color indexed="64"/>
      </left>
      <right/>
      <top style="thin">
        <color indexed="64"/>
      </top>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indexed="64"/>
      </left>
      <right style="thin">
        <color indexed="8"/>
      </right>
      <top style="thin">
        <color indexed="64"/>
      </top>
      <bottom/>
      <diagonal/>
    </border>
    <border>
      <left style="thin">
        <color indexed="64"/>
      </left>
      <right/>
      <top style="thin">
        <color indexed="64"/>
      </top>
      <bottom/>
      <diagonal/>
    </border>
    <border>
      <left style="thin">
        <color indexed="8"/>
      </left>
      <right style="thin">
        <color indexed="8"/>
      </right>
      <top style="thin">
        <color indexed="64"/>
      </top>
      <bottom/>
      <diagonal/>
    </border>
    <border>
      <left style="thin">
        <color indexed="64"/>
      </left>
      <right style="thin">
        <color indexed="8"/>
      </right>
      <top style="thin">
        <color indexed="64"/>
      </top>
      <bottom style="thin">
        <color indexed="64"/>
      </bottom>
      <diagonal/>
    </border>
    <border>
      <left style="thin">
        <color indexed="64"/>
      </left>
      <right/>
      <top style="thin">
        <color indexed="64"/>
      </top>
      <bottom style="thin">
        <color indexed="64"/>
      </bottom>
      <diagonal/>
    </border>
    <border>
      <left/>
      <right style="thin">
        <color indexed="8"/>
      </right>
      <top style="thin">
        <color indexed="64"/>
      </top>
      <bottom style="thin">
        <color indexed="64"/>
      </bottom>
      <diagonal/>
    </border>
    <border>
      <left style="thin">
        <color indexed="8"/>
      </left>
      <right/>
      <top style="thin">
        <color indexed="64"/>
      </top>
      <bottom style="thin">
        <color indexed="64"/>
      </bottom>
      <diagonal/>
    </border>
    <border>
      <left/>
      <right/>
      <top style="thin">
        <color indexed="64"/>
      </top>
      <bottom style="thin">
        <color indexed="64"/>
      </bottom>
      <diagonal/>
    </border>
    <border>
      <left/>
      <right style="thin">
        <color indexed="8"/>
      </right>
      <top style="thin">
        <color indexed="64"/>
      </top>
      <bottom style="thin">
        <color indexed="64"/>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64"/>
      </top>
      <bottom style="thin">
        <color indexed="64"/>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indexed="64"/>
      </left>
      <right style="thin">
        <color indexed="8"/>
      </right>
      <top style="thin">
        <color indexed="64"/>
      </top>
      <bottom/>
      <diagonal/>
    </border>
    <border>
      <left style="thin">
        <color indexed="64"/>
      </left>
      <right/>
      <top style="thin">
        <color indexed="64"/>
      </top>
      <bottom/>
      <diagonal/>
    </border>
    <border>
      <left style="thin">
        <color indexed="8"/>
      </left>
      <right style="thin">
        <color indexed="8"/>
      </right>
      <top style="thin">
        <color indexed="64"/>
      </top>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indexed="8"/>
      </left>
      <right/>
      <top/>
      <bottom/>
      <diagonal/>
    </border>
    <border>
      <left style="thin">
        <color indexed="64"/>
      </left>
      <right style="thin">
        <color indexed="64"/>
      </right>
      <top style="thin">
        <color indexed="64"/>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s>
  <cellStyleXfs count="126">
    <xf numFmtId="0" fontId="0" fillId="0" borderId="0"/>
    <xf numFmtId="165" fontId="1" fillId="0" borderId="0" applyFon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167" fontId="2" fillId="0" borderId="0" applyFon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2" fillId="0" borderId="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9" fontId="2" fillId="0" borderId="0" applyFont="0" applyFill="0" applyBorder="0" applyAlignment="0" applyProtection="0"/>
    <xf numFmtId="169" fontId="10" fillId="0" borderId="0" applyFont="0" applyFill="0" applyBorder="0" applyAlignment="0" applyProtection="0"/>
    <xf numFmtId="0" fontId="10" fillId="0" borderId="0"/>
    <xf numFmtId="0" fontId="1" fillId="0" borderId="0"/>
    <xf numFmtId="9" fontId="2" fillId="0" borderId="0" applyFont="0" applyFill="0" applyBorder="0" applyAlignment="0" applyProtection="0"/>
    <xf numFmtId="0" fontId="2" fillId="0" borderId="0"/>
    <xf numFmtId="171" fontId="2" fillId="0" borderId="0" applyFont="0" applyFill="0" applyBorder="0" applyAlignment="0" applyProtection="0"/>
    <xf numFmtId="0" fontId="18" fillId="0" borderId="0"/>
    <xf numFmtId="0" fontId="2" fillId="0" borderId="0"/>
    <xf numFmtId="0" fontId="19" fillId="0" borderId="0"/>
    <xf numFmtId="41" fontId="1" fillId="0" borderId="0" applyFont="0" applyFill="0" applyBorder="0" applyAlignment="0" applyProtection="0"/>
    <xf numFmtId="0" fontId="26" fillId="0" borderId="0"/>
    <xf numFmtId="0" fontId="28" fillId="0" borderId="0"/>
    <xf numFmtId="0" fontId="1" fillId="0" borderId="0"/>
    <xf numFmtId="177" fontId="2" fillId="0" borderId="0" applyFont="0" applyFill="0" applyBorder="0" applyAlignment="0" applyProtection="0"/>
    <xf numFmtId="43" fontId="1" fillId="0" borderId="0" applyFont="0" applyFill="0" applyBorder="0" applyAlignment="0" applyProtection="0"/>
    <xf numFmtId="171" fontId="2" fillId="0" borderId="0" applyFont="0" applyFill="0" applyBorder="0" applyAlignment="0" applyProtection="0"/>
    <xf numFmtId="42" fontId="1" fillId="0" borderId="0" applyFont="0" applyFill="0" applyBorder="0" applyAlignment="0" applyProtection="0"/>
    <xf numFmtId="178" fontId="32" fillId="0" borderId="0" applyFont="0" applyFill="0" applyBorder="0" applyAlignment="0" applyProtection="0"/>
    <xf numFmtId="0" fontId="33" fillId="0" borderId="0"/>
  </cellStyleXfs>
  <cellXfs count="657">
    <xf numFmtId="0" fontId="0" fillId="0" borderId="0" xfId="0"/>
    <xf numFmtId="0" fontId="8" fillId="0" borderId="0" xfId="0" applyFont="1" applyFill="1" applyAlignment="1">
      <alignment horizontal="center" vertical="center"/>
    </xf>
    <xf numFmtId="0" fontId="0" fillId="0" borderId="0" xfId="0" applyBorder="1"/>
    <xf numFmtId="0" fontId="2" fillId="0" borderId="0" xfId="0" applyFont="1" applyBorder="1" applyAlignment="1">
      <alignment horizontal="center"/>
    </xf>
    <xf numFmtId="0" fontId="0" fillId="0" borderId="0" xfId="0" applyFill="1" applyBorder="1" applyAlignment="1">
      <alignment horizontal="center"/>
    </xf>
    <xf numFmtId="0" fontId="0" fillId="3" borderId="1" xfId="0" applyFill="1" applyBorder="1" applyAlignment="1">
      <alignment horizontal="center"/>
    </xf>
    <xf numFmtId="0" fontId="0" fillId="0" borderId="0" xfId="0" applyFill="1" applyBorder="1" applyAlignment="1">
      <alignment horizontal="center" vertical="center"/>
    </xf>
    <xf numFmtId="0" fontId="2" fillId="3" borderId="1" xfId="0" applyFont="1" applyFill="1" applyBorder="1" applyAlignment="1">
      <alignment horizontal="center" vertical="center" wrapText="1"/>
    </xf>
    <xf numFmtId="0" fontId="0" fillId="0" borderId="0" xfId="0" applyBorder="1" applyAlignment="1"/>
    <xf numFmtId="0" fontId="0" fillId="0" borderId="0" xfId="0" applyBorder="1" applyAlignment="1">
      <alignment horizontal="center"/>
    </xf>
    <xf numFmtId="0" fontId="2" fillId="0" borderId="0" xfId="0" applyFont="1" applyBorder="1"/>
    <xf numFmtId="0" fontId="0" fillId="0" borderId="14" xfId="0" applyBorder="1"/>
    <xf numFmtId="0" fontId="0" fillId="0" borderId="15" xfId="0" applyBorder="1"/>
    <xf numFmtId="0" fontId="0" fillId="0" borderId="8" xfId="0" applyBorder="1"/>
    <xf numFmtId="0" fontId="2" fillId="2" borderId="15" xfId="0" applyFont="1" applyFill="1" applyBorder="1" applyAlignment="1">
      <alignment horizontal="center" vertical="center"/>
    </xf>
    <xf numFmtId="4" fontId="0" fillId="0" borderId="0" xfId="0" applyNumberFormat="1" applyFill="1" applyBorder="1"/>
    <xf numFmtId="0" fontId="2" fillId="0" borderId="8" xfId="0" applyFont="1" applyBorder="1" applyAlignment="1">
      <alignment horizontal="center"/>
    </xf>
    <xf numFmtId="0" fontId="2" fillId="0" borderId="15" xfId="0" applyFont="1" applyBorder="1"/>
    <xf numFmtId="9" fontId="0" fillId="0" borderId="0" xfId="110" applyFont="1" applyBorder="1"/>
    <xf numFmtId="0" fontId="0" fillId="0" borderId="8" xfId="0" applyFill="1" applyBorder="1"/>
    <xf numFmtId="0" fontId="0" fillId="0" borderId="12" xfId="0" applyBorder="1"/>
    <xf numFmtId="0" fontId="0" fillId="0" borderId="11" xfId="0" applyBorder="1"/>
    <xf numFmtId="0" fontId="2" fillId="2" borderId="12" xfId="0" applyFont="1" applyFill="1" applyBorder="1" applyAlignment="1">
      <alignment horizontal="center" vertical="center"/>
    </xf>
    <xf numFmtId="3" fontId="0" fillId="4" borderId="9" xfId="0" applyNumberFormat="1" applyFill="1" applyBorder="1"/>
    <xf numFmtId="0" fontId="0" fillId="0" borderId="0" xfId="0" applyFill="1" applyBorder="1"/>
    <xf numFmtId="0" fontId="0" fillId="0" borderId="15" xfId="0" applyFill="1" applyBorder="1"/>
    <xf numFmtId="0" fontId="0" fillId="0" borderId="11" xfId="0" applyFill="1" applyBorder="1"/>
    <xf numFmtId="0" fontId="0" fillId="0" borderId="13" xfId="0" applyFill="1" applyBorder="1"/>
    <xf numFmtId="0" fontId="12" fillId="0" borderId="0" xfId="0" applyFont="1" applyFill="1" applyBorder="1"/>
    <xf numFmtId="0" fontId="6" fillId="0" borderId="0" xfId="111" applyFont="1" applyFill="1" applyAlignment="1">
      <alignment vertical="center"/>
    </xf>
    <xf numFmtId="0" fontId="13" fillId="0" borderId="0" xfId="111" applyFont="1" applyFill="1" applyAlignment="1">
      <alignment vertical="center"/>
    </xf>
    <xf numFmtId="0" fontId="2" fillId="0" borderId="0" xfId="111" applyFont="1" applyFill="1" applyAlignment="1">
      <alignment vertical="center"/>
    </xf>
    <xf numFmtId="0" fontId="14" fillId="0" borderId="0" xfId="111" applyFont="1" applyFill="1" applyAlignment="1">
      <alignment vertical="center"/>
    </xf>
    <xf numFmtId="0" fontId="6" fillId="0" borderId="0" xfId="111" applyFont="1" applyFill="1" applyBorder="1" applyAlignment="1">
      <alignment vertical="center"/>
    </xf>
    <xf numFmtId="0" fontId="6" fillId="0" borderId="9" xfId="111" applyFont="1" applyFill="1" applyBorder="1" applyAlignment="1">
      <alignment vertical="center"/>
    </xf>
    <xf numFmtId="0" fontId="13" fillId="0" borderId="0" xfId="111" applyFont="1" applyFill="1"/>
    <xf numFmtId="0" fontId="13" fillId="0" borderId="0" xfId="111" applyFont="1" applyBorder="1" applyAlignment="1">
      <alignment horizontal="justify" vertical="justify"/>
    </xf>
    <xf numFmtId="0" fontId="14" fillId="0" borderId="0" xfId="111" applyFont="1" applyFill="1" applyAlignment="1">
      <alignment horizontal="center" vertical="center"/>
    </xf>
    <xf numFmtId="0" fontId="13" fillId="0" borderId="0" xfId="111" applyFont="1" applyFill="1" applyAlignment="1">
      <alignment horizontal="center" vertical="center"/>
    </xf>
    <xf numFmtId="0" fontId="13" fillId="0" borderId="0" xfId="111" applyFont="1" applyFill="1" applyAlignment="1">
      <alignment horizontal="justify" vertical="justify"/>
    </xf>
    <xf numFmtId="0" fontId="15" fillId="0" borderId="0" xfId="111" applyFont="1" applyFill="1" applyAlignment="1">
      <alignment horizontal="justify" vertical="justify"/>
    </xf>
    <xf numFmtId="0" fontId="14" fillId="0" borderId="0" xfId="111" applyFont="1" applyFill="1" applyAlignment="1">
      <alignment horizontal="justify" vertical="justify"/>
    </xf>
    <xf numFmtId="0" fontId="14" fillId="0" borderId="0" xfId="111" applyFont="1" applyFill="1" applyBorder="1" applyAlignment="1">
      <alignment horizontal="left" vertical="top"/>
    </xf>
    <xf numFmtId="0" fontId="12" fillId="0" borderId="0" xfId="111" applyFont="1" applyFill="1"/>
    <xf numFmtId="0" fontId="14" fillId="0" borderId="0" xfId="111" applyFont="1" applyFill="1"/>
    <xf numFmtId="9" fontId="5" fillId="0" borderId="0" xfId="110" applyFont="1" applyBorder="1"/>
    <xf numFmtId="3" fontId="0" fillId="0" borderId="0" xfId="0" applyNumberFormat="1" applyBorder="1"/>
    <xf numFmtId="0" fontId="0" fillId="0" borderId="17" xfId="0" applyBorder="1" applyAlignment="1">
      <alignment horizontal="center"/>
    </xf>
    <xf numFmtId="9" fontId="0" fillId="0" borderId="17" xfId="110" applyFont="1" applyBorder="1"/>
    <xf numFmtId="3" fontId="0" fillId="0" borderId="17" xfId="0" applyNumberFormat="1" applyBorder="1"/>
    <xf numFmtId="9" fontId="11" fillId="0" borderId="15" xfId="96" applyFont="1" applyFill="1" applyBorder="1"/>
    <xf numFmtId="0" fontId="14" fillId="0" borderId="19" xfId="111" applyFont="1" applyFill="1" applyBorder="1" applyAlignment="1">
      <alignment horizontal="center" vertical="center" wrapText="1"/>
    </xf>
    <xf numFmtId="170" fontId="14" fillId="0" borderId="19" xfId="111" applyNumberFormat="1" applyFont="1" applyFill="1" applyBorder="1" applyAlignment="1">
      <alignment horizontal="center" vertical="center" wrapText="1"/>
    </xf>
    <xf numFmtId="0" fontId="15" fillId="0" borderId="18" xfId="111" applyFont="1" applyFill="1" applyBorder="1" applyAlignment="1">
      <alignment horizontal="center" vertical="center"/>
    </xf>
    <xf numFmtId="0" fontId="6" fillId="0" borderId="0" xfId="111" applyFont="1" applyFill="1" applyBorder="1" applyAlignment="1">
      <alignment vertical="center" wrapText="1"/>
    </xf>
    <xf numFmtId="0" fontId="7" fillId="0" borderId="0" xfId="0" applyFont="1" applyFill="1" applyAlignment="1">
      <alignment horizontal="center" vertical="center"/>
    </xf>
    <xf numFmtId="0" fontId="15" fillId="0" borderId="19" xfId="111" applyFont="1" applyFill="1" applyBorder="1" applyAlignment="1">
      <alignment horizontal="center" vertical="center"/>
    </xf>
    <xf numFmtId="0" fontId="15" fillId="0" borderId="19" xfId="111" applyFont="1" applyFill="1" applyBorder="1" applyAlignment="1">
      <alignment horizontal="center" vertical="center" wrapText="1"/>
    </xf>
    <xf numFmtId="0" fontId="15" fillId="5" borderId="19" xfId="111" applyFont="1" applyFill="1" applyBorder="1" applyAlignment="1">
      <alignment horizontal="justify" vertical="center"/>
    </xf>
    <xf numFmtId="0" fontId="15" fillId="5" borderId="19" xfId="111" applyFont="1" applyFill="1" applyBorder="1" applyAlignment="1">
      <alignment horizontal="center" vertical="center" wrapText="1"/>
    </xf>
    <xf numFmtId="167" fontId="14" fillId="0" borderId="19" xfId="112" applyNumberFormat="1" applyFont="1" applyFill="1" applyBorder="1" applyAlignment="1">
      <alignment vertical="center" wrapText="1"/>
    </xf>
    <xf numFmtId="0" fontId="14" fillId="0" borderId="19" xfId="0" applyFont="1" applyFill="1" applyBorder="1" applyAlignment="1">
      <alignment horizontal="center" vertical="center"/>
    </xf>
    <xf numFmtId="0" fontId="15" fillId="5" borderId="19" xfId="111" applyFont="1" applyFill="1" applyBorder="1" applyAlignment="1">
      <alignment horizontal="left" vertical="center"/>
    </xf>
    <xf numFmtId="0" fontId="20" fillId="5" borderId="19" xfId="111" applyFont="1" applyFill="1" applyBorder="1" applyAlignment="1">
      <alignment horizontal="center" vertical="justify"/>
    </xf>
    <xf numFmtId="0" fontId="16" fillId="0" borderId="16" xfId="111" applyFont="1" applyFill="1" applyBorder="1" applyAlignment="1">
      <alignment horizontal="center" vertical="center"/>
    </xf>
    <xf numFmtId="0" fontId="13" fillId="6" borderId="19" xfId="111" applyFont="1" applyFill="1" applyBorder="1" applyAlignment="1">
      <alignment horizontal="left" vertical="center" wrapText="1"/>
    </xf>
    <xf numFmtId="0" fontId="12" fillId="0" borderId="0" xfId="111" applyFont="1" applyFill="1" applyAlignment="1">
      <alignment horizontal="center" vertical="center"/>
    </xf>
    <xf numFmtId="0" fontId="14" fillId="0" borderId="0" xfId="111" applyFont="1" applyFill="1" applyAlignment="1">
      <alignment horizontal="right" vertical="justify"/>
    </xf>
    <xf numFmtId="170" fontId="14" fillId="0" borderId="0" xfId="111" applyNumberFormat="1" applyFont="1" applyFill="1" applyAlignment="1">
      <alignment horizontal="center" vertical="center"/>
    </xf>
    <xf numFmtId="170" fontId="14" fillId="0" borderId="0" xfId="111" applyNumberFormat="1" applyFont="1" applyFill="1" applyAlignment="1">
      <alignment horizontal="justify" vertical="justify"/>
    </xf>
    <xf numFmtId="175" fontId="12" fillId="0" borderId="0" xfId="111" applyNumberFormat="1" applyFont="1" applyFill="1" applyAlignment="1">
      <alignment horizontal="center" vertical="center"/>
    </xf>
    <xf numFmtId="175" fontId="14" fillId="0" borderId="0" xfId="111" applyNumberFormat="1" applyFont="1" applyFill="1" applyAlignment="1">
      <alignment horizontal="center" vertical="center"/>
    </xf>
    <xf numFmtId="0" fontId="23" fillId="0" borderId="0" xfId="111" applyFont="1" applyFill="1" applyAlignment="1">
      <alignment horizontal="center" vertical="center"/>
    </xf>
    <xf numFmtId="1" fontId="23" fillId="0" borderId="0" xfId="111" applyNumberFormat="1" applyFont="1" applyFill="1" applyAlignment="1">
      <alignment horizontal="center" vertical="center"/>
    </xf>
    <xf numFmtId="175" fontId="12" fillId="0" borderId="0" xfId="111" applyNumberFormat="1" applyFont="1" applyFill="1" applyAlignment="1">
      <alignment horizontal="justify" vertical="justify"/>
    </xf>
    <xf numFmtId="0" fontId="12" fillId="0" borderId="0" xfId="111" applyFont="1" applyFill="1" applyAlignment="1">
      <alignment horizontal="justify" vertical="justify"/>
    </xf>
    <xf numFmtId="0" fontId="12" fillId="0" borderId="0" xfId="111" applyFont="1" applyFill="1" applyAlignment="1">
      <alignment vertical="center"/>
    </xf>
    <xf numFmtId="170" fontId="12" fillId="0" borderId="0" xfId="111" applyNumberFormat="1" applyFont="1" applyFill="1" applyAlignment="1">
      <alignment horizontal="justify" vertical="justify"/>
    </xf>
    <xf numFmtId="170" fontId="14" fillId="0" borderId="19" xfId="111" applyNumberFormat="1" applyFont="1" applyFill="1" applyBorder="1" applyAlignment="1">
      <alignment horizontal="center" vertical="justify"/>
    </xf>
    <xf numFmtId="170" fontId="24" fillId="0" borderId="19" xfId="111" applyNumberFormat="1" applyFont="1" applyFill="1" applyBorder="1" applyAlignment="1">
      <alignment horizontal="center" vertical="center"/>
    </xf>
    <xf numFmtId="0" fontId="24" fillId="0" borderId="19" xfId="111" applyNumberFormat="1" applyFont="1" applyFill="1" applyBorder="1" applyAlignment="1">
      <alignment horizontal="center" vertical="center"/>
    </xf>
    <xf numFmtId="0" fontId="24" fillId="0" borderId="19" xfId="111" applyFont="1" applyFill="1" applyBorder="1" applyAlignment="1">
      <alignment horizontal="center" vertical="center"/>
    </xf>
    <xf numFmtId="0" fontId="24" fillId="0" borderId="0" xfId="111" applyFont="1" applyFill="1" applyAlignment="1">
      <alignment horizontal="justify" vertical="justify"/>
    </xf>
    <xf numFmtId="2" fontId="25" fillId="0" borderId="19" xfId="111" applyNumberFormat="1" applyFont="1" applyFill="1" applyBorder="1" applyAlignment="1">
      <alignment horizontal="center" vertical="center"/>
    </xf>
    <xf numFmtId="2" fontId="23" fillId="0" borderId="19" xfId="111" applyNumberFormat="1" applyFont="1" applyFill="1" applyBorder="1" applyAlignment="1">
      <alignment horizontal="center" vertical="center"/>
    </xf>
    <xf numFmtId="0" fontId="8" fillId="0" borderId="17" xfId="0" applyFont="1" applyFill="1" applyBorder="1" applyAlignment="1">
      <alignment horizontal="center" vertical="center"/>
    </xf>
    <xf numFmtId="174" fontId="8" fillId="0" borderId="17" xfId="116" applyNumberFormat="1" applyFont="1" applyFill="1" applyBorder="1" applyAlignment="1">
      <alignment horizontal="center" vertical="center"/>
    </xf>
    <xf numFmtId="168" fontId="8" fillId="0" borderId="17" xfId="0" applyNumberFormat="1" applyFont="1" applyFill="1" applyBorder="1" applyAlignment="1">
      <alignment vertical="center"/>
    </xf>
    <xf numFmtId="170" fontId="27" fillId="0" borderId="19" xfId="111" applyNumberFormat="1" applyFont="1" applyFill="1" applyBorder="1" applyAlignment="1">
      <alignment horizontal="center" vertical="justify"/>
    </xf>
    <xf numFmtId="0" fontId="16" fillId="0" borderId="18" xfId="111" applyFont="1" applyFill="1" applyBorder="1" applyAlignment="1">
      <alignment horizontal="center" vertical="center"/>
    </xf>
    <xf numFmtId="0" fontId="16" fillId="0" borderId="18" xfId="111" applyFont="1" applyFill="1" applyBorder="1" applyAlignment="1">
      <alignment vertical="center"/>
    </xf>
    <xf numFmtId="0" fontId="16" fillId="0" borderId="16" xfId="111" applyFont="1" applyFill="1" applyBorder="1" applyAlignment="1">
      <alignment vertical="center"/>
    </xf>
    <xf numFmtId="0" fontId="16" fillId="0" borderId="10" xfId="111" applyFont="1" applyFill="1" applyBorder="1" applyAlignment="1">
      <alignment vertical="center"/>
    </xf>
    <xf numFmtId="0" fontId="23" fillId="2" borderId="17" xfId="111" applyFont="1" applyFill="1" applyBorder="1" applyAlignment="1">
      <alignment horizontal="center" vertical="center"/>
    </xf>
    <xf numFmtId="170" fontId="23" fillId="0" borderId="19" xfId="111" applyNumberFormat="1" applyFont="1" applyFill="1" applyBorder="1" applyAlignment="1">
      <alignment horizontal="center" vertical="justify"/>
    </xf>
    <xf numFmtId="0" fontId="0" fillId="2" borderId="1" xfId="0" applyFill="1" applyBorder="1" applyAlignment="1">
      <alignment horizontal="center"/>
    </xf>
    <xf numFmtId="0" fontId="2" fillId="2" borderId="1" xfId="0" applyFont="1" applyFill="1" applyBorder="1" applyAlignment="1">
      <alignment horizontal="center" vertical="center" wrapText="1"/>
    </xf>
    <xf numFmtId="166" fontId="29" fillId="0" borderId="0" xfId="1" applyNumberFormat="1" applyFont="1" applyBorder="1" applyAlignment="1">
      <alignment horizontal="center"/>
    </xf>
    <xf numFmtId="0" fontId="15" fillId="0" borderId="9" xfId="111" applyFont="1" applyFill="1" applyBorder="1" applyAlignment="1">
      <alignment vertical="center"/>
    </xf>
    <xf numFmtId="0" fontId="15" fillId="0" borderId="9" xfId="111" applyFont="1" applyFill="1" applyBorder="1" applyAlignment="1">
      <alignment vertical="justify"/>
    </xf>
    <xf numFmtId="0" fontId="2" fillId="0" borderId="0" xfId="111" applyBorder="1"/>
    <xf numFmtId="0" fontId="13" fillId="0" borderId="20" xfId="111" applyFont="1" applyFill="1" applyBorder="1" applyAlignment="1">
      <alignment horizontal="center" vertical="center"/>
    </xf>
    <xf numFmtId="0" fontId="13" fillId="0" borderId="20" xfId="111" applyFont="1" applyFill="1" applyBorder="1" applyAlignment="1">
      <alignment horizontal="justify" vertical="justify"/>
    </xf>
    <xf numFmtId="0" fontId="2" fillId="0" borderId="0" xfId="111"/>
    <xf numFmtId="0" fontId="15" fillId="0" borderId="10" xfId="111" applyFont="1" applyFill="1" applyBorder="1" applyAlignment="1">
      <alignment horizontal="center" vertical="center" wrapText="1"/>
    </xf>
    <xf numFmtId="0" fontId="15" fillId="0" borderId="20" xfId="111" applyFont="1" applyFill="1" applyBorder="1" applyAlignment="1">
      <alignment horizontal="center" vertical="center" wrapText="1"/>
    </xf>
    <xf numFmtId="0" fontId="14" fillId="0" borderId="20" xfId="111" applyFont="1" applyFill="1" applyBorder="1" applyAlignment="1">
      <alignment horizontal="center" vertical="center" wrapText="1"/>
    </xf>
    <xf numFmtId="0" fontId="30" fillId="0" borderId="20" xfId="0" applyFont="1" applyBorder="1" applyAlignment="1">
      <alignment horizontal="center" vertical="center" wrapText="1"/>
    </xf>
    <xf numFmtId="0" fontId="14" fillId="0" borderId="20" xfId="0" applyFont="1" applyFill="1" applyBorder="1" applyAlignment="1">
      <alignment horizontal="center" vertical="center"/>
    </xf>
    <xf numFmtId="0" fontId="15" fillId="3" borderId="12" xfId="111" applyFont="1" applyFill="1" applyBorder="1" applyAlignment="1">
      <alignment horizontal="center" vertical="center"/>
    </xf>
    <xf numFmtId="0" fontId="14" fillId="0" borderId="0" xfId="111" applyFont="1" applyFill="1" applyBorder="1" applyAlignment="1">
      <alignment horizontal="left" vertical="center"/>
    </xf>
    <xf numFmtId="0" fontId="12" fillId="0" borderId="0" xfId="111" applyFont="1" applyFill="1" applyAlignment="1">
      <alignment horizontal="justify" vertical="center"/>
    </xf>
    <xf numFmtId="0" fontId="12" fillId="0" borderId="0" xfId="111" applyFont="1"/>
    <xf numFmtId="0" fontId="15" fillId="0" borderId="9" xfId="111" applyFont="1" applyFill="1" applyBorder="1" applyAlignment="1">
      <alignment horizontal="center" vertical="justify"/>
    </xf>
    <xf numFmtId="0" fontId="13" fillId="0" borderId="21" xfId="111" applyFont="1" applyFill="1" applyBorder="1" applyAlignment="1">
      <alignment horizontal="center" vertical="justify"/>
    </xf>
    <xf numFmtId="0" fontId="2" fillId="0" borderId="0" xfId="111" applyAlignment="1">
      <alignment horizontal="center"/>
    </xf>
    <xf numFmtId="0" fontId="14" fillId="0" borderId="0" xfId="111" applyFont="1" applyFill="1" applyBorder="1" applyAlignment="1">
      <alignment horizontal="center" vertical="top"/>
    </xf>
    <xf numFmtId="0" fontId="12" fillId="0" borderId="0" xfId="111" applyFont="1" applyFill="1" applyAlignment="1">
      <alignment horizontal="center"/>
    </xf>
    <xf numFmtId="0" fontId="13" fillId="0" borderId="0" xfId="111" applyFont="1" applyFill="1" applyAlignment="1">
      <alignment horizontal="center"/>
    </xf>
    <xf numFmtId="0" fontId="13" fillId="4" borderId="20" xfId="111" applyFont="1" applyFill="1" applyBorder="1" applyAlignment="1">
      <alignment horizontal="left" vertical="center" wrapText="1"/>
    </xf>
    <xf numFmtId="0" fontId="16" fillId="0" borderId="18" xfId="111" applyFont="1" applyFill="1" applyBorder="1" applyAlignment="1">
      <alignment horizontal="center" vertical="center"/>
    </xf>
    <xf numFmtId="0" fontId="13" fillId="6" borderId="19" xfId="111" applyFont="1" applyFill="1" applyBorder="1" applyAlignment="1">
      <alignment horizontal="justify" vertical="center" wrapText="1"/>
    </xf>
    <xf numFmtId="0" fontId="6" fillId="0" borderId="0" xfId="111" applyFont="1" applyFill="1" applyBorder="1" applyAlignment="1">
      <alignment vertical="center" wrapText="1"/>
    </xf>
    <xf numFmtId="0" fontId="15" fillId="0" borderId="10" xfId="111" applyFont="1" applyFill="1" applyBorder="1" applyAlignment="1">
      <alignment horizontal="center" vertical="center"/>
    </xf>
    <xf numFmtId="0" fontId="13" fillId="0" borderId="10" xfId="111" applyFont="1" applyFill="1" applyBorder="1" applyAlignment="1">
      <alignment horizontal="center" vertical="center"/>
    </xf>
    <xf numFmtId="0" fontId="15" fillId="8" borderId="20" xfId="111" applyFont="1" applyFill="1" applyBorder="1" applyAlignment="1">
      <alignment vertical="center"/>
    </xf>
    <xf numFmtId="0" fontId="15" fillId="8" borderId="20" xfId="111" applyFont="1" applyFill="1" applyBorder="1" applyAlignment="1">
      <alignment vertical="justify"/>
    </xf>
    <xf numFmtId="0" fontId="15" fillId="8" borderId="24" xfId="111" applyFont="1" applyFill="1" applyBorder="1" applyAlignment="1">
      <alignment horizontal="center" vertical="justify"/>
    </xf>
    <xf numFmtId="0" fontId="14" fillId="8" borderId="20" xfId="111" applyFont="1" applyFill="1" applyBorder="1" applyAlignment="1">
      <alignment horizontal="center" vertical="center" wrapText="1"/>
    </xf>
    <xf numFmtId="0" fontId="15" fillId="8" borderId="23" xfId="111" applyFont="1" applyFill="1" applyBorder="1" applyAlignment="1">
      <alignment vertical="justify"/>
    </xf>
    <xf numFmtId="0" fontId="2" fillId="8" borderId="0" xfId="111" applyFill="1"/>
    <xf numFmtId="0" fontId="31" fillId="0" borderId="20" xfId="0" applyFont="1" applyBorder="1" applyAlignment="1">
      <alignment horizontal="center" vertical="center" wrapText="1"/>
    </xf>
    <xf numFmtId="168" fontId="14" fillId="0" borderId="19" xfId="112" applyNumberFormat="1" applyFont="1" applyFill="1" applyBorder="1" applyAlignment="1">
      <alignment horizontal="center" vertical="center" wrapText="1"/>
    </xf>
    <xf numFmtId="168" fontId="14" fillId="0" borderId="19" xfId="0" applyNumberFormat="1" applyFont="1" applyFill="1" applyBorder="1" applyAlignment="1">
      <alignment horizontal="center" vertical="center"/>
    </xf>
    <xf numFmtId="0" fontId="16" fillId="8" borderId="23" xfId="111" applyFont="1" applyFill="1" applyBorder="1" applyAlignment="1">
      <alignment vertical="justify"/>
    </xf>
    <xf numFmtId="0" fontId="7" fillId="0" borderId="10" xfId="0" applyFont="1" applyFill="1" applyBorder="1" applyAlignment="1">
      <alignment horizontal="center" vertical="center"/>
    </xf>
    <xf numFmtId="0" fontId="7" fillId="0" borderId="23" xfId="0" applyFont="1" applyFill="1" applyBorder="1" applyAlignment="1">
      <alignment horizontal="center" vertical="center"/>
    </xf>
    <xf numFmtId="0" fontId="7" fillId="0" borderId="20" xfId="0" applyFont="1" applyFill="1" applyBorder="1" applyAlignment="1">
      <alignment horizontal="center" vertical="center"/>
    </xf>
    <xf numFmtId="0" fontId="7" fillId="0" borderId="20" xfId="0" applyFont="1" applyFill="1" applyBorder="1" applyAlignment="1">
      <alignment horizontal="left" vertical="center"/>
    </xf>
    <xf numFmtId="0" fontId="8" fillId="0" borderId="20" xfId="0" applyFont="1" applyFill="1" applyBorder="1" applyAlignment="1">
      <alignment horizontal="center" vertical="center"/>
    </xf>
    <xf numFmtId="0" fontId="8" fillId="0" borderId="20" xfId="0" applyFont="1" applyFill="1" applyBorder="1" applyAlignment="1">
      <alignment horizontal="left" vertical="center" wrapText="1"/>
    </xf>
    <xf numFmtId="174" fontId="8" fillId="0" borderId="20" xfId="116" applyNumberFormat="1" applyFont="1" applyFill="1" applyBorder="1" applyAlignment="1">
      <alignment horizontal="center" vertical="center"/>
    </xf>
    <xf numFmtId="176" fontId="8" fillId="0" borderId="20" xfId="95" applyNumberFormat="1" applyFont="1" applyFill="1" applyBorder="1" applyAlignment="1">
      <alignment vertical="center"/>
    </xf>
    <xf numFmtId="0" fontId="5" fillId="0" borderId="27" xfId="109" applyNumberFormat="1" applyFont="1" applyBorder="1" applyAlignment="1">
      <alignment horizontal="center" vertical="center"/>
    </xf>
    <xf numFmtId="176" fontId="8" fillId="0" borderId="17" xfId="95" applyNumberFormat="1" applyFont="1" applyFill="1" applyBorder="1" applyAlignment="1">
      <alignment vertical="center"/>
    </xf>
    <xf numFmtId="0" fontId="8" fillId="0" borderId="17" xfId="0" applyFont="1" applyFill="1" applyBorder="1" applyAlignment="1">
      <alignment horizontal="left" vertical="center" wrapText="1"/>
    </xf>
    <xf numFmtId="168" fontId="8" fillId="0" borderId="20" xfId="0" applyNumberFormat="1" applyFont="1" applyFill="1" applyBorder="1" applyAlignment="1">
      <alignment vertical="center"/>
    </xf>
    <xf numFmtId="0" fontId="7" fillId="0" borderId="17" xfId="0" applyFont="1" applyFill="1" applyBorder="1" applyAlignment="1">
      <alignment horizontal="left" vertical="center"/>
    </xf>
    <xf numFmtId="168" fontId="7" fillId="0" borderId="17" xfId="0" applyNumberFormat="1" applyFont="1" applyFill="1" applyBorder="1" applyAlignment="1">
      <alignment vertical="center"/>
    </xf>
    <xf numFmtId="3" fontId="2" fillId="0" borderId="20" xfId="97" applyNumberFormat="1" applyFont="1" applyFill="1" applyBorder="1" applyAlignment="1">
      <alignment horizontal="right" vertical="center"/>
    </xf>
    <xf numFmtId="10" fontId="2" fillId="0" borderId="20" xfId="96" applyNumberFormat="1" applyFont="1" applyFill="1" applyBorder="1" applyAlignment="1">
      <alignment horizontal="center" vertical="center"/>
    </xf>
    <xf numFmtId="10" fontId="8" fillId="0" borderId="20" xfId="96" applyNumberFormat="1" applyFont="1" applyFill="1" applyBorder="1" applyAlignment="1">
      <alignment horizontal="center" vertical="center"/>
    </xf>
    <xf numFmtId="168" fontId="9" fillId="0" borderId="20" xfId="1" applyNumberFormat="1" applyFont="1" applyFill="1" applyBorder="1" applyAlignment="1">
      <alignment horizontal="left" vertical="center"/>
    </xf>
    <xf numFmtId="10" fontId="9" fillId="0" borderId="20" xfId="96" applyNumberFormat="1" applyFont="1" applyFill="1" applyBorder="1" applyAlignment="1">
      <alignment horizontal="center" vertical="center"/>
    </xf>
    <xf numFmtId="3" fontId="9" fillId="0" borderId="20" xfId="97" applyNumberFormat="1" applyFont="1" applyFill="1" applyBorder="1" applyAlignment="1">
      <alignment horizontal="left" vertical="center"/>
    </xf>
    <xf numFmtId="10" fontId="9" fillId="0" borderId="23" xfId="96" applyNumberFormat="1" applyFont="1" applyFill="1" applyBorder="1" applyAlignment="1">
      <alignment horizontal="center" vertical="center"/>
    </xf>
    <xf numFmtId="168" fontId="9" fillId="0" borderId="21" xfId="1" applyNumberFormat="1" applyFont="1" applyFill="1" applyBorder="1" applyAlignment="1">
      <alignment horizontal="left" vertical="center"/>
    </xf>
    <xf numFmtId="0" fontId="8" fillId="0" borderId="22" xfId="0" applyFont="1" applyFill="1" applyBorder="1" applyAlignment="1">
      <alignment horizontal="center" vertical="center"/>
    </xf>
    <xf numFmtId="9" fontId="8" fillId="0" borderId="20" xfId="96" applyFont="1" applyFill="1" applyBorder="1" applyAlignment="1">
      <alignment vertical="center"/>
    </xf>
    <xf numFmtId="0" fontId="7" fillId="0" borderId="20" xfId="0" applyFont="1" applyFill="1" applyBorder="1" applyAlignment="1">
      <alignment vertical="center"/>
    </xf>
    <xf numFmtId="0" fontId="7" fillId="0" borderId="17" xfId="0" applyFont="1" applyFill="1" applyBorder="1" applyAlignment="1">
      <alignment vertical="center"/>
    </xf>
    <xf numFmtId="10" fontId="7" fillId="0" borderId="17" xfId="96" applyNumberFormat="1" applyFont="1" applyFill="1" applyBorder="1" applyAlignment="1">
      <alignment vertical="center"/>
    </xf>
    <xf numFmtId="0" fontId="5" fillId="0" borderId="27" xfId="109" applyFont="1" applyBorder="1" applyAlignment="1">
      <alignment horizontal="center" vertical="center"/>
    </xf>
    <xf numFmtId="0" fontId="8" fillId="0" borderId="32" xfId="0" applyFont="1" applyFill="1" applyBorder="1" applyAlignment="1">
      <alignment horizontal="center" vertical="center"/>
    </xf>
    <xf numFmtId="0" fontId="8" fillId="0" borderId="32" xfId="0" applyFont="1" applyFill="1" applyBorder="1" applyAlignment="1">
      <alignment horizontal="left" vertical="center" wrapText="1"/>
    </xf>
    <xf numFmtId="174" fontId="8" fillId="0" borderId="32" xfId="116" applyNumberFormat="1" applyFont="1" applyFill="1" applyBorder="1" applyAlignment="1">
      <alignment horizontal="center" vertical="center"/>
    </xf>
    <xf numFmtId="176" fontId="8" fillId="0" borderId="32" xfId="95" applyNumberFormat="1" applyFont="1" applyFill="1" applyBorder="1" applyAlignment="1">
      <alignment vertical="center"/>
    </xf>
    <xf numFmtId="0" fontId="7" fillId="0" borderId="17" xfId="0" applyFont="1" applyFill="1" applyBorder="1" applyAlignment="1">
      <alignment horizontal="left" vertical="center" wrapText="1"/>
    </xf>
    <xf numFmtId="170" fontId="7" fillId="0" borderId="17" xfId="0" applyNumberFormat="1" applyFont="1" applyFill="1" applyBorder="1" applyAlignment="1">
      <alignment vertical="center"/>
    </xf>
    <xf numFmtId="170" fontId="8" fillId="0" borderId="20" xfId="0" applyNumberFormat="1" applyFont="1" applyFill="1" applyBorder="1" applyAlignment="1">
      <alignment vertical="center"/>
    </xf>
    <xf numFmtId="170" fontId="7" fillId="0" borderId="20" xfId="0" applyNumberFormat="1" applyFont="1" applyFill="1" applyBorder="1" applyAlignment="1">
      <alignment vertical="center"/>
    </xf>
    <xf numFmtId="9" fontId="8" fillId="0" borderId="17" xfId="96" applyFont="1" applyFill="1" applyBorder="1" applyAlignment="1">
      <alignment vertical="center"/>
    </xf>
    <xf numFmtId="170" fontId="21" fillId="7" borderId="27" xfId="109" applyNumberFormat="1" applyFont="1" applyFill="1" applyBorder="1" applyAlignment="1">
      <alignment horizontal="right" vertical="center"/>
    </xf>
    <xf numFmtId="179" fontId="8" fillId="0" borderId="17" xfId="96" applyNumberFormat="1" applyFont="1" applyFill="1" applyBorder="1" applyAlignment="1">
      <alignment vertical="center"/>
    </xf>
    <xf numFmtId="0" fontId="15" fillId="5" borderId="19" xfId="111" applyFont="1" applyFill="1" applyBorder="1" applyAlignment="1">
      <alignment horizontal="left" vertical="top"/>
    </xf>
    <xf numFmtId="0" fontId="6" fillId="0" borderId="0" xfId="111" applyFont="1" applyFill="1" applyBorder="1" applyAlignment="1">
      <alignment vertical="center" wrapText="1"/>
    </xf>
    <xf numFmtId="0" fontId="16" fillId="0" borderId="16" xfId="111" applyFont="1" applyFill="1" applyBorder="1" applyAlignment="1">
      <alignment horizontal="center" vertical="center"/>
    </xf>
    <xf numFmtId="168" fontId="14" fillId="0" borderId="32" xfId="112" applyNumberFormat="1" applyFont="1" applyFill="1" applyBorder="1" applyAlignment="1">
      <alignment horizontal="center" vertical="center" wrapText="1"/>
    </xf>
    <xf numFmtId="0" fontId="20" fillId="5" borderId="32" xfId="111" applyFont="1" applyFill="1" applyBorder="1" applyAlignment="1">
      <alignment horizontal="center" vertical="justify"/>
    </xf>
    <xf numFmtId="0" fontId="14" fillId="0" borderId="32" xfId="111" applyFont="1" applyFill="1" applyBorder="1" applyAlignment="1">
      <alignment horizontal="center" vertical="center" wrapText="1"/>
    </xf>
    <xf numFmtId="170" fontId="14" fillId="0" borderId="32" xfId="111" applyNumberFormat="1" applyFont="1" applyFill="1" applyBorder="1" applyAlignment="1">
      <alignment horizontal="center" vertical="center" wrapText="1"/>
    </xf>
    <xf numFmtId="0" fontId="34" fillId="0" borderId="0" xfId="0" applyFont="1" applyBorder="1"/>
    <xf numFmtId="0" fontId="17" fillId="0" borderId="0" xfId="0" applyFont="1" applyFill="1" applyBorder="1" applyAlignment="1">
      <alignment horizontal="center" vertical="center" wrapText="1"/>
    </xf>
    <xf numFmtId="0" fontId="9" fillId="0" borderId="13" xfId="0" applyFont="1" applyBorder="1"/>
    <xf numFmtId="0" fontId="34" fillId="0" borderId="7" xfId="0" applyFont="1" applyFill="1" applyBorder="1" applyAlignment="1">
      <alignment horizontal="center"/>
    </xf>
    <xf numFmtId="0" fontId="34" fillId="0" borderId="14" xfId="0" applyFont="1" applyFill="1" applyBorder="1"/>
    <xf numFmtId="0" fontId="34" fillId="0" borderId="0" xfId="0" applyFont="1"/>
    <xf numFmtId="0" fontId="34" fillId="0" borderId="13" xfId="0" applyFont="1" applyFill="1" applyBorder="1"/>
    <xf numFmtId="0" fontId="37" fillId="0" borderId="13" xfId="0" applyFont="1" applyBorder="1"/>
    <xf numFmtId="0" fontId="11" fillId="0" borderId="7" xfId="0" applyFont="1" applyFill="1" applyBorder="1" applyAlignment="1">
      <alignment horizontal="center"/>
    </xf>
    <xf numFmtId="0" fontId="11" fillId="0" borderId="14" xfId="0" applyFont="1" applyFill="1" applyBorder="1"/>
    <xf numFmtId="0" fontId="11" fillId="0" borderId="0" xfId="0" applyFont="1"/>
    <xf numFmtId="0" fontId="11" fillId="0" borderId="13" xfId="0" applyFont="1" applyFill="1" applyBorder="1"/>
    <xf numFmtId="0" fontId="34" fillId="0" borderId="17" xfId="0" applyFont="1" applyBorder="1" applyAlignment="1">
      <alignment horizontal="center"/>
    </xf>
    <xf numFmtId="3" fontId="34" fillId="0" borderId="1" xfId="0" applyNumberFormat="1" applyFont="1" applyBorder="1"/>
    <xf numFmtId="0" fontId="34" fillId="0" borderId="0" xfId="0" applyFont="1" applyBorder="1" applyAlignment="1">
      <alignment horizontal="center"/>
    </xf>
    <xf numFmtId="0" fontId="2" fillId="0" borderId="7" xfId="0" applyFont="1" applyBorder="1" applyAlignment="1">
      <alignment vertical="center" wrapText="1"/>
    </xf>
    <xf numFmtId="0" fontId="2" fillId="0" borderId="7" xfId="0" applyFont="1" applyBorder="1" applyAlignment="1">
      <alignment vertical="center"/>
    </xf>
    <xf numFmtId="173" fontId="0" fillId="0" borderId="7" xfId="1" applyNumberFormat="1" applyFont="1" applyBorder="1" applyAlignment="1">
      <alignment vertical="center"/>
    </xf>
    <xf numFmtId="0" fontId="2" fillId="0" borderId="0" xfId="0" applyFont="1" applyBorder="1" applyAlignment="1">
      <alignment vertical="center"/>
    </xf>
    <xf numFmtId="173" fontId="0" fillId="0" borderId="0" xfId="1" applyNumberFormat="1" applyFont="1" applyBorder="1" applyAlignment="1">
      <alignment vertical="center"/>
    </xf>
    <xf numFmtId="0" fontId="2" fillId="0" borderId="31" xfId="0" applyFont="1" applyBorder="1"/>
    <xf numFmtId="172" fontId="0" fillId="0" borderId="31" xfId="1" applyNumberFormat="1" applyFont="1" applyBorder="1"/>
    <xf numFmtId="0" fontId="0" fillId="0" borderId="31" xfId="0" applyBorder="1" applyAlignment="1">
      <alignment horizontal="center"/>
    </xf>
    <xf numFmtId="3" fontId="0" fillId="0" borderId="31" xfId="0" applyNumberFormat="1" applyBorder="1"/>
    <xf numFmtId="168" fontId="34" fillId="0" borderId="1" xfId="1" applyNumberFormat="1" applyFont="1" applyBorder="1" applyAlignment="1">
      <alignment horizontal="right"/>
    </xf>
    <xf numFmtId="168" fontId="0" fillId="0" borderId="1" xfId="1" applyNumberFormat="1" applyFont="1" applyBorder="1"/>
    <xf numFmtId="0" fontId="13" fillId="6" borderId="33" xfId="111" applyFont="1" applyFill="1" applyBorder="1" applyAlignment="1">
      <alignment horizontal="left" vertical="justify" wrapText="1"/>
    </xf>
    <xf numFmtId="0" fontId="13" fillId="6" borderId="19" xfId="0" applyFont="1" applyFill="1" applyBorder="1" applyAlignment="1">
      <alignment horizontal="justify" vertical="center" wrapText="1"/>
    </xf>
    <xf numFmtId="0" fontId="13" fillId="6" borderId="32" xfId="111" applyFont="1" applyFill="1" applyBorder="1" applyAlignment="1">
      <alignment horizontal="left" vertical="center" wrapText="1"/>
    </xf>
    <xf numFmtId="0" fontId="36" fillId="6" borderId="19" xfId="111" applyFont="1" applyFill="1" applyBorder="1" applyAlignment="1">
      <alignment horizontal="left" vertical="center" wrapText="1"/>
    </xf>
    <xf numFmtId="0" fontId="13" fillId="6" borderId="32" xfId="0" applyFont="1" applyFill="1" applyBorder="1" applyAlignment="1">
      <alignment horizontal="justify" vertical="center" wrapText="1"/>
    </xf>
    <xf numFmtId="0" fontId="14" fillId="0" borderId="32" xfId="0" applyFont="1" applyFill="1" applyBorder="1" applyAlignment="1">
      <alignment horizontal="center" vertical="center"/>
    </xf>
    <xf numFmtId="168" fontId="14" fillId="0" borderId="32" xfId="0" applyNumberFormat="1" applyFont="1" applyFill="1" applyBorder="1" applyAlignment="1">
      <alignment horizontal="center" vertical="center"/>
    </xf>
    <xf numFmtId="9" fontId="0" fillId="0" borderId="0" xfId="110" applyNumberFormat="1" applyFont="1" applyBorder="1"/>
    <xf numFmtId="9" fontId="11" fillId="0" borderId="15" xfId="96" applyNumberFormat="1" applyFont="1" applyFill="1" applyBorder="1"/>
    <xf numFmtId="170" fontId="0" fillId="0" borderId="0" xfId="0" applyNumberFormat="1" applyFill="1" applyBorder="1"/>
    <xf numFmtId="168" fontId="15" fillId="0" borderId="32" xfId="112" applyNumberFormat="1" applyFont="1" applyFill="1" applyBorder="1" applyAlignment="1">
      <alignment horizontal="center" vertical="center" wrapText="1"/>
    </xf>
    <xf numFmtId="9" fontId="14" fillId="0" borderId="32" xfId="96" applyFont="1" applyFill="1" applyBorder="1" applyAlignment="1">
      <alignment horizontal="center" vertical="center" wrapText="1"/>
    </xf>
    <xf numFmtId="180" fontId="11" fillId="0" borderId="15" xfId="96" applyNumberFormat="1" applyFont="1" applyFill="1" applyBorder="1"/>
    <xf numFmtId="180" fontId="0" fillId="0" borderId="0" xfId="110" applyNumberFormat="1" applyFont="1" applyBorder="1"/>
    <xf numFmtId="0" fontId="35" fillId="0" borderId="0" xfId="0" applyFont="1" applyBorder="1"/>
    <xf numFmtId="167" fontId="14" fillId="0" borderId="32" xfId="112" applyNumberFormat="1" applyFont="1" applyFill="1" applyBorder="1" applyAlignment="1">
      <alignment horizontal="center" vertical="center" wrapText="1"/>
    </xf>
    <xf numFmtId="0" fontId="6" fillId="0" borderId="0" xfId="111" applyFont="1" applyFill="1" applyBorder="1" applyAlignment="1">
      <alignment vertical="center" wrapText="1"/>
    </xf>
    <xf numFmtId="0" fontId="15" fillId="0" borderId="32" xfId="111" applyFont="1" applyFill="1" applyBorder="1" applyAlignment="1">
      <alignment horizontal="center" vertical="center" wrapText="1"/>
    </xf>
    <xf numFmtId="0" fontId="34" fillId="0" borderId="0" xfId="0" applyFont="1" applyBorder="1" applyAlignment="1">
      <alignment horizontal="center" vertical="center"/>
    </xf>
    <xf numFmtId="0" fontId="0" fillId="0" borderId="0" xfId="0" applyBorder="1" applyAlignment="1">
      <alignment horizontal="center" vertical="center"/>
    </xf>
    <xf numFmtId="0" fontId="15" fillId="0" borderId="0" xfId="111" applyFont="1" applyFill="1" applyAlignment="1">
      <alignment horizontal="center" vertical="justify"/>
    </xf>
    <xf numFmtId="0" fontId="8" fillId="0" borderId="0" xfId="0" applyFont="1" applyAlignment="1">
      <alignment horizontal="center" vertical="center"/>
    </xf>
    <xf numFmtId="0" fontId="8" fillId="0" borderId="0" xfId="0" applyFont="1"/>
    <xf numFmtId="0" fontId="8" fillId="0" borderId="0" xfId="0" applyFont="1" applyAlignment="1">
      <alignment horizontal="center" vertical="center" wrapText="1"/>
    </xf>
    <xf numFmtId="0" fontId="8" fillId="0" borderId="0" xfId="0" applyFont="1" applyAlignment="1">
      <alignment wrapText="1"/>
    </xf>
    <xf numFmtId="0" fontId="8" fillId="0" borderId="0" xfId="0" applyFont="1" applyAlignment="1">
      <alignment vertical="center"/>
    </xf>
    <xf numFmtId="0" fontId="42" fillId="0" borderId="0" xfId="0" applyFont="1" applyAlignment="1">
      <alignment vertical="center"/>
    </xf>
    <xf numFmtId="0" fontId="42" fillId="0" borderId="0" xfId="0" applyFont="1" applyAlignment="1">
      <alignment vertical="center" wrapText="1"/>
    </xf>
    <xf numFmtId="0" fontId="41" fillId="0" borderId="10" xfId="0" applyFont="1" applyBorder="1" applyAlignment="1">
      <alignment horizontal="center" wrapText="1"/>
    </xf>
    <xf numFmtId="0" fontId="41" fillId="0" borderId="38" xfId="0" applyFont="1" applyBorder="1" applyAlignment="1">
      <alignment horizontal="center" vertical="center" wrapText="1"/>
    </xf>
    <xf numFmtId="0" fontId="41" fillId="0" borderId="39" xfId="0" applyFont="1" applyBorder="1" applyAlignment="1">
      <alignment horizontal="center" vertical="center" wrapText="1"/>
    </xf>
    <xf numFmtId="0" fontId="41" fillId="0" borderId="40" xfId="0" applyFont="1" applyBorder="1" applyAlignment="1">
      <alignment horizontal="center" vertical="center" wrapText="1"/>
    </xf>
    <xf numFmtId="0" fontId="41" fillId="0" borderId="41" xfId="0" applyFont="1" applyBorder="1" applyAlignment="1">
      <alignment vertical="center" wrapText="1"/>
    </xf>
    <xf numFmtId="0" fontId="8" fillId="0" borderId="41" xfId="0" applyFont="1" applyBorder="1" applyAlignment="1">
      <alignment horizontal="center" vertical="center" wrapText="1"/>
    </xf>
    <xf numFmtId="0" fontId="42" fillId="0" borderId="41" xfId="0" applyFont="1" applyBorder="1" applyAlignment="1">
      <alignment horizontal="center" vertical="center"/>
    </xf>
    <xf numFmtId="0" fontId="42" fillId="0" borderId="41" xfId="0" applyFont="1" applyBorder="1" applyAlignment="1">
      <alignment horizontal="center" vertical="center" wrapText="1"/>
    </xf>
    <xf numFmtId="49" fontId="42" fillId="0" borderId="41" xfId="0" applyNumberFormat="1" applyFont="1" applyBorder="1" applyAlignment="1">
      <alignment horizontal="center" vertical="center" wrapText="1"/>
    </xf>
    <xf numFmtId="0" fontId="42" fillId="0" borderId="42" xfId="0" applyFont="1" applyBorder="1" applyAlignment="1">
      <alignment horizontal="center" vertical="center" wrapText="1"/>
    </xf>
    <xf numFmtId="0" fontId="42" fillId="0" borderId="45" xfId="0" applyFont="1" applyBorder="1" applyAlignment="1">
      <alignment horizontal="center" vertical="center" wrapText="1"/>
    </xf>
    <xf numFmtId="49" fontId="42" fillId="0" borderId="45" xfId="0" applyNumberFormat="1" applyFont="1" applyBorder="1" applyAlignment="1">
      <alignment horizontal="center" vertical="center" wrapText="1"/>
    </xf>
    <xf numFmtId="0" fontId="42" fillId="0" borderId="46" xfId="0" applyFont="1" applyBorder="1" applyAlignment="1">
      <alignment horizontal="center" vertical="center" wrapText="1"/>
    </xf>
    <xf numFmtId="0" fontId="42" fillId="0" borderId="32" xfId="0" applyFont="1" applyBorder="1" applyAlignment="1">
      <alignment horizontal="center" vertical="center" wrapText="1"/>
    </xf>
    <xf numFmtId="0" fontId="42" fillId="0" borderId="48" xfId="0" applyFont="1" applyBorder="1" applyAlignment="1">
      <alignment horizontal="center" vertical="center" wrapText="1"/>
    </xf>
    <xf numFmtId="0" fontId="42" fillId="0" borderId="38" xfId="0" applyFont="1" applyBorder="1" applyAlignment="1">
      <alignment horizontal="center" vertical="center" wrapText="1"/>
    </xf>
    <xf numFmtId="0" fontId="42" fillId="0" borderId="39" xfId="0" applyFont="1" applyBorder="1" applyAlignment="1">
      <alignment horizontal="center" vertical="center" wrapText="1"/>
    </xf>
    <xf numFmtId="0" fontId="41" fillId="0" borderId="41" xfId="0" applyFont="1" applyBorder="1" applyAlignment="1">
      <alignment horizontal="center" vertical="center" wrapText="1"/>
    </xf>
    <xf numFmtId="0" fontId="46" fillId="11" borderId="50" xfId="0" applyFont="1" applyFill="1" applyBorder="1" applyAlignment="1">
      <alignment horizontal="center" vertical="center" wrapText="1"/>
    </xf>
    <xf numFmtId="0" fontId="42" fillId="0" borderId="51" xfId="0" applyFont="1" applyBorder="1" applyAlignment="1">
      <alignment horizontal="center" vertical="center" wrapText="1"/>
    </xf>
    <xf numFmtId="0" fontId="42" fillId="0" borderId="50" xfId="0" applyFont="1" applyBorder="1" applyAlignment="1">
      <alignment horizontal="center" vertical="center" wrapText="1"/>
    </xf>
    <xf numFmtId="0" fontId="41" fillId="0" borderId="0" xfId="0" applyFont="1" applyAlignment="1">
      <alignment horizontal="center" vertical="center" wrapText="1"/>
    </xf>
    <xf numFmtId="0" fontId="41" fillId="0" borderId="0" xfId="0" applyFont="1" applyAlignment="1">
      <alignment vertical="center" wrapText="1"/>
    </xf>
    <xf numFmtId="0" fontId="41" fillId="0" borderId="0" xfId="0" applyFont="1" applyAlignment="1">
      <alignment horizontal="center" vertical="center"/>
    </xf>
    <xf numFmtId="0" fontId="47" fillId="0" borderId="0" xfId="0" applyFont="1"/>
    <xf numFmtId="0" fontId="47" fillId="0" borderId="0" xfId="0" applyFont="1" applyAlignment="1">
      <alignment horizontal="center" vertical="center"/>
    </xf>
    <xf numFmtId="0" fontId="47" fillId="0" borderId="0" xfId="0" applyFont="1" applyAlignment="1">
      <alignment horizontal="center" vertical="center" wrapText="1"/>
    </xf>
    <xf numFmtId="0" fontId="47" fillId="0" borderId="0" xfId="0" applyFont="1" applyAlignment="1">
      <alignment wrapText="1"/>
    </xf>
    <xf numFmtId="0" fontId="47" fillId="0" borderId="0" xfId="0" applyFont="1" applyAlignment="1">
      <alignment vertical="center"/>
    </xf>
    <xf numFmtId="0" fontId="42" fillId="0" borderId="0" xfId="0" applyFont="1" applyAlignment="1">
      <alignment horizontal="center" vertical="center"/>
    </xf>
    <xf numFmtId="0" fontId="42" fillId="0" borderId="0" xfId="0" applyFont="1"/>
    <xf numFmtId="0" fontId="42" fillId="0" borderId="0" xfId="0" applyFont="1" applyAlignment="1">
      <alignment horizontal="center" vertical="center" wrapText="1"/>
    </xf>
    <xf numFmtId="0" fontId="42" fillId="0" borderId="0" xfId="0" applyFont="1" applyAlignment="1">
      <alignment wrapText="1"/>
    </xf>
    <xf numFmtId="0" fontId="48" fillId="0" borderId="0" xfId="0" applyFont="1" applyAlignment="1">
      <alignment wrapText="1"/>
    </xf>
    <xf numFmtId="0" fontId="7" fillId="0" borderId="0" xfId="0" applyFont="1" applyAlignment="1">
      <alignment horizontal="left"/>
    </xf>
    <xf numFmtId="0" fontId="49" fillId="0" borderId="0" xfId="0" applyFont="1" applyAlignment="1">
      <alignment horizontal="left" vertical="center" wrapText="1"/>
    </xf>
    <xf numFmtId="0" fontId="7" fillId="0" borderId="0" xfId="0" applyFont="1" applyAlignment="1">
      <alignment vertical="center"/>
    </xf>
    <xf numFmtId="0" fontId="0" fillId="0" borderId="0" xfId="0" applyAlignment="1">
      <alignment wrapText="1"/>
    </xf>
    <xf numFmtId="0" fontId="7" fillId="0" borderId="0" xfId="0" applyFont="1"/>
    <xf numFmtId="0" fontId="0" fillId="0" borderId="0" xfId="0" applyAlignment="1">
      <alignment horizontal="center" vertical="center"/>
    </xf>
    <xf numFmtId="0" fontId="0" fillId="0" borderId="0" xfId="0" applyAlignment="1">
      <alignment horizontal="center" vertical="center" wrapText="1"/>
    </xf>
    <xf numFmtId="0" fontId="0" fillId="0" borderId="0" xfId="0" applyAlignment="1">
      <alignment vertical="center"/>
    </xf>
    <xf numFmtId="0" fontId="48" fillId="0" borderId="0" xfId="0" applyFont="1"/>
    <xf numFmtId="0" fontId="42" fillId="0" borderId="10" xfId="0" applyFont="1" applyBorder="1" applyAlignment="1">
      <alignment horizontal="center" vertical="center" wrapText="1"/>
    </xf>
    <xf numFmtId="0" fontId="42" fillId="0" borderId="0" xfId="0" applyFont="1" applyAlignment="1">
      <alignment horizontal="justify" vertical="center"/>
    </xf>
    <xf numFmtId="0" fontId="42" fillId="0" borderId="0" xfId="0" applyFont="1" applyAlignment="1">
      <alignment horizontal="left" vertical="center" wrapText="1"/>
    </xf>
    <xf numFmtId="0" fontId="42" fillId="0" borderId="0" xfId="0" applyFont="1" applyAlignment="1">
      <alignment horizontal="left" vertical="center"/>
    </xf>
    <xf numFmtId="0" fontId="42" fillId="0" borderId="34" xfId="0" applyFont="1" applyBorder="1" applyAlignment="1">
      <alignment horizontal="center" vertical="center" wrapText="1"/>
    </xf>
    <xf numFmtId="0" fontId="41" fillId="11" borderId="38" xfId="0" applyFont="1" applyFill="1" applyBorder="1" applyAlignment="1">
      <alignment horizontal="center" vertical="center" wrapText="1"/>
    </xf>
    <xf numFmtId="0" fontId="6" fillId="0" borderId="0" xfId="111" applyFont="1" applyAlignment="1">
      <alignment vertical="center"/>
    </xf>
    <xf numFmtId="0" fontId="2" fillId="0" borderId="0" xfId="111" applyAlignment="1">
      <alignment vertical="center"/>
    </xf>
    <xf numFmtId="0" fontId="2" fillId="0" borderId="0" xfId="111" applyAlignment="1">
      <alignment horizontal="center" vertical="center"/>
    </xf>
    <xf numFmtId="0" fontId="2" fillId="0" borderId="0" xfId="111" applyAlignment="1">
      <alignment horizontal="justify" vertical="center"/>
    </xf>
    <xf numFmtId="0" fontId="13" fillId="0" borderId="32" xfId="111" applyFont="1" applyBorder="1" applyAlignment="1">
      <alignment horizontal="center" vertical="center"/>
    </xf>
    <xf numFmtId="0" fontId="13" fillId="0" borderId="32" xfId="111" applyFont="1" applyBorder="1" applyAlignment="1">
      <alignment horizontal="justify" vertical="center"/>
    </xf>
    <xf numFmtId="0" fontId="15" fillId="0" borderId="32" xfId="111" applyFont="1" applyBorder="1" applyAlignment="1">
      <alignment horizontal="center" vertical="center"/>
    </xf>
    <xf numFmtId="0" fontId="15" fillId="0" borderId="32" xfId="111" applyFont="1" applyBorder="1" applyAlignment="1">
      <alignment horizontal="center" vertical="center" wrapText="1"/>
    </xf>
    <xf numFmtId="0" fontId="15" fillId="0" borderId="16" xfId="111" applyFont="1" applyBorder="1" applyAlignment="1">
      <alignment horizontal="center" vertical="center"/>
    </xf>
    <xf numFmtId="167" fontId="15" fillId="0" borderId="32" xfId="120" applyNumberFormat="1" applyFont="1" applyFill="1" applyBorder="1" applyAlignment="1">
      <alignment horizontal="center" vertical="center" wrapText="1"/>
    </xf>
    <xf numFmtId="0" fontId="15" fillId="0" borderId="16" xfId="111" applyFont="1" applyBorder="1" applyAlignment="1">
      <alignment vertical="center"/>
    </xf>
    <xf numFmtId="0" fontId="15" fillId="0" borderId="34" xfId="111" applyFont="1" applyBorder="1" applyAlignment="1">
      <alignment horizontal="center" vertical="center"/>
    </xf>
    <xf numFmtId="0" fontId="13" fillId="0" borderId="53" xfId="111" applyFont="1" applyBorder="1" applyAlignment="1">
      <alignment horizontal="justify" vertical="center"/>
    </xf>
    <xf numFmtId="0" fontId="15" fillId="0" borderId="32" xfId="111" applyFont="1" applyBorder="1" applyAlignment="1">
      <alignment vertical="center" wrapText="1"/>
    </xf>
    <xf numFmtId="0" fontId="14" fillId="0" borderId="0" xfId="111" applyFont="1" applyAlignment="1">
      <alignment horizontal="center" vertical="center"/>
    </xf>
    <xf numFmtId="0" fontId="13" fillId="0" borderId="0" xfId="111" applyFont="1" applyAlignment="1">
      <alignment horizontal="center" vertical="center"/>
    </xf>
    <xf numFmtId="0" fontId="13" fillId="0" borderId="0" xfId="111" applyFont="1" applyAlignment="1">
      <alignment horizontal="justify" vertical="center"/>
    </xf>
    <xf numFmtId="0" fontId="14" fillId="0" borderId="0" xfId="111" applyFont="1" applyAlignment="1">
      <alignment vertical="center"/>
    </xf>
    <xf numFmtId="0" fontId="13" fillId="0" borderId="0" xfId="111" applyFont="1" applyAlignment="1">
      <alignment vertical="center"/>
    </xf>
    <xf numFmtId="0" fontId="51" fillId="0" borderId="0" xfId="111" applyFont="1" applyAlignment="1">
      <alignment horizontal="left" vertical="center"/>
    </xf>
    <xf numFmtId="0" fontId="14" fillId="0" borderId="0" xfId="111" applyFont="1" applyAlignment="1">
      <alignment horizontal="left" vertical="center"/>
    </xf>
    <xf numFmtId="0" fontId="12" fillId="0" borderId="0" xfId="111" applyFont="1" applyAlignment="1">
      <alignment vertical="center"/>
    </xf>
    <xf numFmtId="0" fontId="13" fillId="0" borderId="0" xfId="111" applyFont="1" applyAlignment="1">
      <alignment horizontal="justify" vertical="justify"/>
    </xf>
    <xf numFmtId="0" fontId="6" fillId="0" borderId="0" xfId="0" applyFont="1" applyAlignment="1">
      <alignment vertical="center"/>
    </xf>
    <xf numFmtId="0" fontId="13" fillId="0" borderId="0" xfId="0" applyFont="1" applyAlignment="1">
      <alignment vertical="center"/>
    </xf>
    <xf numFmtId="0" fontId="13" fillId="0" borderId="0" xfId="0" applyFont="1"/>
    <xf numFmtId="0" fontId="53" fillId="0" borderId="32" xfId="0" applyFont="1" applyBorder="1" applyAlignment="1">
      <alignment horizontal="center" vertical="center"/>
    </xf>
    <xf numFmtId="0" fontId="53" fillId="0" borderId="32" xfId="0" applyFont="1" applyBorder="1" applyAlignment="1">
      <alignment horizontal="center" vertical="center" wrapText="1"/>
    </xf>
    <xf numFmtId="0" fontId="53" fillId="0" borderId="33" xfId="0" applyFont="1" applyBorder="1" applyAlignment="1">
      <alignment horizontal="center" vertical="center"/>
    </xf>
    <xf numFmtId="0" fontId="55" fillId="6" borderId="32" xfId="0" applyFont="1" applyFill="1" applyBorder="1" applyAlignment="1">
      <alignment vertical="center"/>
    </xf>
    <xf numFmtId="0" fontId="55" fillId="11" borderId="32" xfId="0" applyFont="1" applyFill="1" applyBorder="1" applyAlignment="1">
      <alignment horizontal="center" vertical="center"/>
    </xf>
    <xf numFmtId="0" fontId="55" fillId="11" borderId="32" xfId="0" applyFont="1" applyFill="1" applyBorder="1" applyAlignment="1">
      <alignment vertical="center"/>
    </xf>
    <xf numFmtId="0" fontId="53" fillId="0" borderId="10" xfId="0" applyFont="1" applyBorder="1" applyAlignment="1">
      <alignment horizontal="center" vertical="center"/>
    </xf>
    <xf numFmtId="0" fontId="53" fillId="9" borderId="32" xfId="0" applyFont="1" applyFill="1" applyBorder="1" applyAlignment="1">
      <alignment horizontal="center" vertical="center"/>
    </xf>
    <xf numFmtId="0" fontId="55" fillId="11" borderId="32" xfId="0" applyFont="1" applyFill="1" applyBorder="1" applyAlignment="1">
      <alignment vertical="center" wrapText="1"/>
    </xf>
    <xf numFmtId="0" fontId="55" fillId="6" borderId="32" xfId="0" applyFont="1" applyFill="1" applyBorder="1" applyAlignment="1">
      <alignment vertical="center" wrapText="1"/>
    </xf>
    <xf numFmtId="0" fontId="55" fillId="11" borderId="32" xfId="0" applyFont="1" applyFill="1" applyBorder="1" applyAlignment="1">
      <alignment horizontal="center" vertical="center" wrapText="1"/>
    </xf>
    <xf numFmtId="170" fontId="53" fillId="0" borderId="32" xfId="0" applyNumberFormat="1" applyFont="1" applyBorder="1" applyAlignment="1">
      <alignment horizontal="center" vertical="center" wrapText="1"/>
    </xf>
    <xf numFmtId="0" fontId="55" fillId="6" borderId="33" xfId="0" applyFont="1" applyFill="1" applyBorder="1" applyAlignment="1">
      <alignment vertical="center" wrapText="1"/>
    </xf>
    <xf numFmtId="0" fontId="55" fillId="11" borderId="33" xfId="0" applyFont="1" applyFill="1" applyBorder="1" applyAlignment="1">
      <alignment horizontal="center" vertical="center" wrapText="1"/>
    </xf>
    <xf numFmtId="0" fontId="55" fillId="11" borderId="33" xfId="0" applyFont="1" applyFill="1" applyBorder="1" applyAlignment="1">
      <alignment vertical="center" wrapText="1"/>
    </xf>
    <xf numFmtId="0" fontId="56" fillId="0" borderId="10" xfId="0" applyFont="1" applyBorder="1" applyAlignment="1">
      <alignment vertical="center"/>
    </xf>
    <xf numFmtId="0" fontId="55" fillId="6" borderId="33" xfId="0" applyFont="1" applyFill="1" applyBorder="1" applyAlignment="1">
      <alignment vertical="center"/>
    </xf>
    <xf numFmtId="0" fontId="55" fillId="11" borderId="33" xfId="0" applyFont="1" applyFill="1" applyBorder="1" applyAlignment="1">
      <alignment horizontal="center" vertical="center"/>
    </xf>
    <xf numFmtId="0" fontId="55" fillId="11" borderId="33" xfId="0" applyFont="1" applyFill="1" applyBorder="1" applyAlignment="1">
      <alignment vertical="center"/>
    </xf>
    <xf numFmtId="0" fontId="14" fillId="0" borderId="0" xfId="0" applyFont="1" applyAlignment="1">
      <alignment horizontal="center" vertical="center"/>
    </xf>
    <xf numFmtId="0" fontId="57" fillId="0" borderId="0" xfId="0" applyFont="1" applyAlignment="1">
      <alignment horizontal="center" vertical="center"/>
    </xf>
    <xf numFmtId="0" fontId="57" fillId="0" borderId="0" xfId="0" applyFont="1" applyAlignment="1">
      <alignment horizontal="justify" vertical="justify"/>
    </xf>
    <xf numFmtId="0" fontId="57" fillId="0" borderId="0" xfId="0" applyFont="1" applyAlignment="1">
      <alignment horizontal="center" vertical="justify"/>
    </xf>
    <xf numFmtId="0" fontId="58" fillId="0" borderId="0" xfId="0" applyFont="1" applyAlignment="1">
      <alignment horizontal="center" vertical="justify"/>
    </xf>
    <xf numFmtId="0" fontId="58" fillId="0" borderId="0" xfId="0" applyFont="1" applyAlignment="1">
      <alignment horizontal="justify" vertical="justify"/>
    </xf>
    <xf numFmtId="0" fontId="58" fillId="0" borderId="0" xfId="0" applyFont="1" applyAlignment="1">
      <alignment horizontal="center" vertical="center"/>
    </xf>
    <xf numFmtId="0" fontId="58" fillId="0" borderId="0" xfId="0" applyFont="1" applyAlignment="1">
      <alignment horizontal="left" vertical="top"/>
    </xf>
    <xf numFmtId="0" fontId="58" fillId="0" borderId="0" xfId="0" applyFont="1" applyAlignment="1">
      <alignment horizontal="center" vertical="top"/>
    </xf>
    <xf numFmtId="0" fontId="59" fillId="0" borderId="0" xfId="0" applyFont="1"/>
    <xf numFmtId="0" fontId="59" fillId="0" borderId="0" xfId="0" applyFont="1" applyAlignment="1">
      <alignment horizontal="center"/>
    </xf>
    <xf numFmtId="0" fontId="58" fillId="0" borderId="0" xfId="0" applyFont="1"/>
    <xf numFmtId="0" fontId="57" fillId="0" borderId="0" xfId="0" applyFont="1"/>
    <xf numFmtId="0" fontId="57" fillId="0" borderId="0" xfId="0" applyFont="1" applyAlignment="1">
      <alignment horizontal="center"/>
    </xf>
    <xf numFmtId="0" fontId="15" fillId="0" borderId="0" xfId="0" applyFont="1" applyAlignment="1">
      <alignment horizontal="justify" vertical="justify"/>
    </xf>
    <xf numFmtId="0" fontId="13" fillId="0" borderId="0" xfId="0" applyFont="1" applyAlignment="1">
      <alignment horizontal="center" vertical="center"/>
    </xf>
    <xf numFmtId="0" fontId="14" fillId="0" borderId="0" xfId="0" applyFont="1" applyAlignment="1">
      <alignment horizontal="left" vertical="top"/>
    </xf>
    <xf numFmtId="0" fontId="14" fillId="0" borderId="0" xfId="0" applyFont="1" applyAlignment="1">
      <alignment horizontal="center" vertical="top"/>
    </xf>
    <xf numFmtId="0" fontId="12" fillId="0" borderId="0" xfId="0" applyFont="1"/>
    <xf numFmtId="0" fontId="12" fillId="0" borderId="0" xfId="0" applyFont="1" applyAlignment="1">
      <alignment horizontal="center"/>
    </xf>
    <xf numFmtId="0" fontId="14" fillId="0" borderId="0" xfId="0" applyFont="1"/>
    <xf numFmtId="0" fontId="14" fillId="0" borderId="0" xfId="0" applyFont="1" applyAlignment="1">
      <alignment horizontal="center"/>
    </xf>
    <xf numFmtId="0" fontId="13" fillId="0" borderId="0" xfId="0" applyFont="1" applyAlignment="1">
      <alignment horizontal="justify" vertical="justify"/>
    </xf>
    <xf numFmtId="0" fontId="13" fillId="0" borderId="0" xfId="0" applyFont="1" applyAlignment="1">
      <alignment horizontal="center" vertical="justify"/>
    </xf>
    <xf numFmtId="0" fontId="15" fillId="0" borderId="0" xfId="0" applyFont="1" applyAlignment="1">
      <alignment horizontal="center" vertical="justify"/>
    </xf>
    <xf numFmtId="0" fontId="7" fillId="0" borderId="33" xfId="0" applyFont="1" applyBorder="1" applyAlignment="1">
      <alignment horizontal="center" vertical="center"/>
    </xf>
    <xf numFmtId="0" fontId="7" fillId="0" borderId="32" xfId="0" applyFont="1" applyBorder="1" applyAlignment="1">
      <alignment horizontal="center" vertical="center"/>
    </xf>
    <xf numFmtId="0" fontId="7" fillId="0" borderId="10" xfId="0" applyFont="1" applyBorder="1" applyAlignment="1">
      <alignment horizontal="center" vertical="center"/>
    </xf>
    <xf numFmtId="0" fontId="7" fillId="0" borderId="32" xfId="0" applyFont="1" applyBorder="1" applyAlignment="1">
      <alignment horizontal="left" vertical="center"/>
    </xf>
    <xf numFmtId="0" fontId="7" fillId="0" borderId="0" xfId="0" applyFont="1" applyAlignment="1">
      <alignment horizontal="center" vertical="center"/>
    </xf>
    <xf numFmtId="0" fontId="60" fillId="13" borderId="32" xfId="0" applyFont="1" applyFill="1" applyBorder="1" applyAlignment="1">
      <alignment horizontal="center" vertical="center" wrapText="1"/>
    </xf>
    <xf numFmtId="0" fontId="60" fillId="13" borderId="21" xfId="0" applyFont="1" applyFill="1" applyBorder="1" applyAlignment="1">
      <alignment vertical="center" wrapText="1"/>
    </xf>
    <xf numFmtId="0" fontId="60" fillId="13" borderId="31" xfId="0" applyFont="1" applyFill="1" applyBorder="1" applyAlignment="1">
      <alignment vertical="center" wrapText="1"/>
    </xf>
    <xf numFmtId="0" fontId="60" fillId="13" borderId="22" xfId="0" applyFont="1" applyFill="1" applyBorder="1" applyAlignment="1">
      <alignment vertical="center" wrapText="1"/>
    </xf>
    <xf numFmtId="176" fontId="8" fillId="0" borderId="54" xfId="95" applyNumberFormat="1" applyFont="1" applyFill="1" applyBorder="1" applyAlignment="1">
      <alignment vertical="center"/>
    </xf>
    <xf numFmtId="0" fontId="61" fillId="0" borderId="32" xfId="0" applyFont="1" applyBorder="1" applyAlignment="1">
      <alignment horizontal="center" vertical="center" wrapText="1"/>
    </xf>
    <xf numFmtId="0" fontId="61" fillId="0" borderId="32" xfId="0" applyFont="1" applyBorder="1" applyAlignment="1">
      <alignment horizontal="left" vertical="center" wrapText="1"/>
    </xf>
    <xf numFmtId="0" fontId="61" fillId="0" borderId="32" xfId="0" applyFont="1" applyBorder="1" applyAlignment="1">
      <alignment horizontal="right" vertical="center" wrapText="1"/>
    </xf>
    <xf numFmtId="42" fontId="61" fillId="0" borderId="32" xfId="123" applyFont="1" applyBorder="1" applyAlignment="1">
      <alignment horizontal="right" vertical="center" wrapText="1"/>
    </xf>
    <xf numFmtId="42" fontId="61" fillId="0" borderId="32" xfId="123" applyFont="1" applyFill="1" applyBorder="1" applyAlignment="1">
      <alignment horizontal="right" vertical="center" wrapText="1"/>
    </xf>
    <xf numFmtId="0" fontId="60" fillId="0" borderId="32" xfId="0" applyFont="1" applyBorder="1" applyAlignment="1">
      <alignment horizontal="left" vertical="center" wrapText="1"/>
    </xf>
    <xf numFmtId="0" fontId="60" fillId="0" borderId="32" xfId="0" applyFont="1" applyBorder="1" applyAlignment="1">
      <alignment horizontal="center" vertical="center" wrapText="1"/>
    </xf>
    <xf numFmtId="0" fontId="60" fillId="0" borderId="32" xfId="0" applyFont="1" applyBorder="1" applyAlignment="1">
      <alignment horizontal="right" vertical="center" wrapText="1"/>
    </xf>
    <xf numFmtId="42" fontId="60" fillId="0" borderId="32" xfId="123" applyFont="1" applyBorder="1" applyAlignment="1">
      <alignment horizontal="right" vertical="center" wrapText="1"/>
    </xf>
    <xf numFmtId="0" fontId="61" fillId="0" borderId="33" xfId="0" applyFont="1" applyBorder="1" applyAlignment="1">
      <alignment horizontal="center" vertical="center" wrapText="1"/>
    </xf>
    <xf numFmtId="42" fontId="61" fillId="0" borderId="33" xfId="123" applyFont="1" applyBorder="1" applyAlignment="1">
      <alignment horizontal="right" vertical="center" wrapText="1"/>
    </xf>
    <xf numFmtId="42" fontId="60" fillId="0" borderId="54" xfId="123" applyFont="1" applyBorder="1" applyAlignment="1">
      <alignment horizontal="right" vertical="center" wrapText="1"/>
    </xf>
    <xf numFmtId="0" fontId="60" fillId="13" borderId="55" xfId="0" applyFont="1" applyFill="1" applyBorder="1" applyAlignment="1">
      <alignment vertical="center" wrapText="1"/>
    </xf>
    <xf numFmtId="0" fontId="60" fillId="13" borderId="56" xfId="0" applyFont="1" applyFill="1" applyBorder="1" applyAlignment="1">
      <alignment vertical="center" wrapText="1"/>
    </xf>
    <xf numFmtId="0" fontId="60" fillId="13" borderId="57" xfId="0" applyFont="1" applyFill="1" applyBorder="1" applyAlignment="1">
      <alignment vertical="center" wrapText="1"/>
    </xf>
    <xf numFmtId="176" fontId="8" fillId="0" borderId="58" xfId="95" applyNumberFormat="1" applyFont="1" applyFill="1" applyBorder="1" applyAlignment="1">
      <alignment vertical="center"/>
    </xf>
    <xf numFmtId="0" fontId="5" fillId="0" borderId="59" xfId="109" applyFont="1" applyBorder="1" applyAlignment="1">
      <alignment horizontal="center" vertical="center"/>
    </xf>
    <xf numFmtId="0" fontId="60" fillId="0" borderId="60" xfId="0" applyFont="1" applyBorder="1" applyAlignment="1">
      <alignment horizontal="center" vertical="center" wrapText="1"/>
    </xf>
    <xf numFmtId="0" fontId="60" fillId="0" borderId="61" xfId="0" applyFont="1" applyBorder="1" applyAlignment="1">
      <alignment vertical="center" wrapText="1"/>
    </xf>
    <xf numFmtId="0" fontId="60" fillId="0" borderId="62" xfId="0" applyFont="1" applyBorder="1" applyAlignment="1">
      <alignment vertical="center" wrapText="1"/>
    </xf>
    <xf numFmtId="0" fontId="60" fillId="0" borderId="63" xfId="0" applyFont="1" applyBorder="1" applyAlignment="1">
      <alignment vertical="center" wrapText="1"/>
    </xf>
    <xf numFmtId="0" fontId="61" fillId="0" borderId="64" xfId="0" applyFont="1" applyBorder="1" applyAlignment="1">
      <alignment horizontal="center" vertical="center" wrapText="1"/>
    </xf>
    <xf numFmtId="42" fontId="61" fillId="0" borderId="64" xfId="123" applyFont="1" applyBorder="1" applyAlignment="1">
      <alignment horizontal="right" vertical="center" wrapText="1"/>
    </xf>
    <xf numFmtId="176" fontId="8" fillId="0" borderId="65" xfId="95" applyNumberFormat="1" applyFont="1" applyFill="1" applyBorder="1" applyAlignment="1">
      <alignment vertical="center"/>
    </xf>
    <xf numFmtId="0" fontId="5" fillId="0" borderId="66" xfId="109" applyFont="1" applyBorder="1" applyAlignment="1">
      <alignment horizontal="center" vertical="center"/>
    </xf>
    <xf numFmtId="0" fontId="61" fillId="0" borderId="67" xfId="0" applyFont="1" applyBorder="1" applyAlignment="1">
      <alignment horizontal="center" vertical="center" wrapText="1"/>
    </xf>
    <xf numFmtId="0" fontId="61" fillId="0" borderId="0" xfId="0" applyFont="1" applyAlignment="1">
      <alignment horizontal="center" vertical="center" wrapText="1"/>
    </xf>
    <xf numFmtId="0" fontId="61" fillId="0" borderId="65" xfId="0" applyFont="1" applyBorder="1" applyAlignment="1">
      <alignment horizontal="left" vertical="center" wrapText="1"/>
    </xf>
    <xf numFmtId="0" fontId="61" fillId="0" borderId="68" xfId="0" applyFont="1" applyBorder="1" applyAlignment="1">
      <alignment horizontal="center" vertical="center" wrapText="1"/>
    </xf>
    <xf numFmtId="42" fontId="61" fillId="0" borderId="68" xfId="123" applyFont="1" applyBorder="1" applyAlignment="1">
      <alignment horizontal="right" vertical="center" wrapText="1"/>
    </xf>
    <xf numFmtId="176" fontId="8" fillId="0" borderId="69" xfId="95" applyNumberFormat="1" applyFont="1" applyFill="1" applyBorder="1" applyAlignment="1">
      <alignment vertical="center"/>
    </xf>
    <xf numFmtId="0" fontId="5" fillId="0" borderId="70" xfId="109" applyFont="1" applyBorder="1" applyAlignment="1">
      <alignment horizontal="center" vertical="center"/>
    </xf>
    <xf numFmtId="42" fontId="61" fillId="0" borderId="71" xfId="123" applyFont="1" applyBorder="1" applyAlignment="1">
      <alignment horizontal="right" vertical="center" wrapText="1"/>
    </xf>
    <xf numFmtId="176" fontId="8" fillId="0" borderId="72" xfId="95" applyNumberFormat="1" applyFont="1" applyFill="1" applyBorder="1" applyAlignment="1">
      <alignment vertical="center"/>
    </xf>
    <xf numFmtId="0" fontId="5" fillId="0" borderId="73" xfId="109" applyFont="1" applyBorder="1" applyAlignment="1">
      <alignment horizontal="center" vertical="center"/>
    </xf>
    <xf numFmtId="0" fontId="61" fillId="0" borderId="74" xfId="0" applyFont="1" applyBorder="1" applyAlignment="1">
      <alignment horizontal="center" vertical="center" wrapText="1"/>
    </xf>
    <xf numFmtId="0" fontId="61" fillId="0" borderId="75" xfId="0" applyFont="1" applyBorder="1" applyAlignment="1">
      <alignment horizontal="center" vertical="center" wrapText="1"/>
    </xf>
    <xf numFmtId="0" fontId="61" fillId="0" borderId="76" xfId="0" applyFont="1" applyBorder="1" applyAlignment="1">
      <alignment horizontal="center" vertical="center" wrapText="1"/>
    </xf>
    <xf numFmtId="42" fontId="61" fillId="0" borderId="76" xfId="123" applyFont="1" applyBorder="1" applyAlignment="1">
      <alignment horizontal="right" vertical="center" wrapText="1"/>
    </xf>
    <xf numFmtId="42" fontId="61" fillId="0" borderId="77" xfId="123" applyFont="1" applyBorder="1" applyAlignment="1">
      <alignment horizontal="right" vertical="center" wrapText="1"/>
    </xf>
    <xf numFmtId="0" fontId="61" fillId="0" borderId="78" xfId="0" applyFont="1" applyBorder="1" applyAlignment="1">
      <alignment horizontal="center" vertical="center" wrapText="1"/>
    </xf>
    <xf numFmtId="0" fontId="61" fillId="0" borderId="79" xfId="0" applyFont="1" applyBorder="1" applyAlignment="1">
      <alignment horizontal="center" vertical="center" wrapText="1"/>
    </xf>
    <xf numFmtId="0" fontId="61" fillId="0" borderId="77" xfId="0" applyFont="1" applyBorder="1" applyAlignment="1">
      <alignment horizontal="center" vertical="center" wrapText="1"/>
    </xf>
    <xf numFmtId="42" fontId="61" fillId="0" borderId="67" xfId="123" applyFont="1" applyBorder="1" applyAlignment="1">
      <alignment horizontal="right" vertical="center" wrapText="1"/>
    </xf>
    <xf numFmtId="176" fontId="8" fillId="0" borderId="80" xfId="95" applyNumberFormat="1" applyFont="1" applyFill="1" applyBorder="1" applyAlignment="1">
      <alignment vertical="center"/>
    </xf>
    <xf numFmtId="0" fontId="5" fillId="0" borderId="81" xfId="109" applyFont="1" applyBorder="1" applyAlignment="1">
      <alignment horizontal="center" vertical="center"/>
    </xf>
    <xf numFmtId="0" fontId="61" fillId="0" borderId="80" xfId="0" applyFont="1" applyBorder="1" applyAlignment="1">
      <alignment horizontal="left" vertical="center" wrapText="1"/>
    </xf>
    <xf numFmtId="0" fontId="61" fillId="0" borderId="82" xfId="0" applyFont="1" applyBorder="1" applyAlignment="1">
      <alignment horizontal="center" vertical="center" wrapText="1"/>
    </xf>
    <xf numFmtId="0" fontId="61" fillId="0" borderId="83" xfId="0" applyFont="1" applyBorder="1" applyAlignment="1">
      <alignment horizontal="center" vertical="center" wrapText="1"/>
    </xf>
    <xf numFmtId="0" fontId="61" fillId="0" borderId="84" xfId="0" applyFont="1" applyBorder="1" applyAlignment="1">
      <alignment horizontal="center" vertical="center" wrapText="1"/>
    </xf>
    <xf numFmtId="42" fontId="61" fillId="0" borderId="84" xfId="123" applyFont="1" applyBorder="1" applyAlignment="1">
      <alignment horizontal="right" vertical="center" wrapText="1"/>
    </xf>
    <xf numFmtId="0" fontId="61" fillId="0" borderId="85" xfId="0" applyFont="1" applyBorder="1" applyAlignment="1">
      <alignment horizontal="center" vertical="center" wrapText="1"/>
    </xf>
    <xf numFmtId="0" fontId="61" fillId="0" borderId="86" xfId="0" applyFont="1" applyBorder="1" applyAlignment="1">
      <alignment horizontal="center" vertical="center" wrapText="1"/>
    </xf>
    <xf numFmtId="0" fontId="60" fillId="0" borderId="85" xfId="0" applyFont="1" applyBorder="1" applyAlignment="1">
      <alignment horizontal="center" vertical="center" wrapText="1"/>
    </xf>
    <xf numFmtId="0" fontId="60" fillId="0" borderId="87" xfId="0" applyFont="1" applyBorder="1" applyAlignment="1">
      <alignment horizontal="center" vertical="center" wrapText="1"/>
    </xf>
    <xf numFmtId="0" fontId="60" fillId="0" borderId="64" xfId="0" applyFont="1" applyBorder="1" applyAlignment="1">
      <alignment horizontal="left" vertical="center" wrapText="1"/>
    </xf>
    <xf numFmtId="0" fontId="60" fillId="0" borderId="64" xfId="0" applyFont="1" applyBorder="1" applyAlignment="1">
      <alignment horizontal="center" vertical="center" wrapText="1"/>
    </xf>
    <xf numFmtId="42" fontId="60" fillId="0" borderId="64" xfId="123" applyFont="1" applyFill="1" applyBorder="1" applyAlignment="1">
      <alignment horizontal="right" vertical="center" wrapText="1"/>
    </xf>
    <xf numFmtId="0" fontId="60" fillId="0" borderId="67" xfId="0" applyFont="1" applyBorder="1" applyAlignment="1">
      <alignment horizontal="center" vertical="center" wrapText="1"/>
    </xf>
    <xf numFmtId="0" fontId="60" fillId="0" borderId="88" xfId="0" applyFont="1" applyBorder="1" applyAlignment="1">
      <alignment vertical="center" wrapText="1"/>
    </xf>
    <xf numFmtId="0" fontId="60" fillId="0" borderId="89" xfId="0" applyFont="1" applyBorder="1" applyAlignment="1">
      <alignment vertical="center" wrapText="1"/>
    </xf>
    <xf numFmtId="0" fontId="60" fillId="0" borderId="90" xfId="0" applyFont="1" applyBorder="1" applyAlignment="1">
      <alignment vertical="center" wrapText="1"/>
    </xf>
    <xf numFmtId="0" fontId="60" fillId="0" borderId="91" xfId="0" applyFont="1" applyBorder="1" applyAlignment="1">
      <alignment vertical="center" wrapText="1"/>
    </xf>
    <xf numFmtId="176" fontId="8" fillId="0" borderId="92" xfId="95" applyNumberFormat="1" applyFont="1" applyFill="1" applyBorder="1" applyAlignment="1">
      <alignment vertical="center"/>
    </xf>
    <xf numFmtId="0" fontId="5" fillId="0" borderId="93" xfId="109" applyFont="1" applyBorder="1" applyAlignment="1">
      <alignment horizontal="center" vertical="center"/>
    </xf>
    <xf numFmtId="2" fontId="61" fillId="0" borderId="32" xfId="0" applyNumberFormat="1" applyFont="1" applyBorder="1" applyAlignment="1">
      <alignment horizontal="center" vertical="center" wrapText="1"/>
    </xf>
    <xf numFmtId="42" fontId="60" fillId="0" borderId="32" xfId="123" applyFont="1" applyFill="1" applyBorder="1" applyAlignment="1">
      <alignment horizontal="right" vertical="center" wrapText="1"/>
    </xf>
    <xf numFmtId="0" fontId="60" fillId="0" borderId="94" xfId="0" applyFont="1" applyBorder="1" applyAlignment="1">
      <alignment horizontal="center" vertical="center" wrapText="1"/>
    </xf>
    <xf numFmtId="0" fontId="60" fillId="0" borderId="95" xfId="0" applyFont="1" applyBorder="1" applyAlignment="1">
      <alignment vertical="center" wrapText="1"/>
    </xf>
    <xf numFmtId="0" fontId="60" fillId="0" borderId="94" xfId="0" applyFont="1" applyBorder="1" applyAlignment="1">
      <alignment vertical="center" wrapText="1"/>
    </xf>
    <xf numFmtId="176" fontId="8" fillId="0" borderId="96" xfId="95" applyNumberFormat="1" applyFont="1" applyFill="1" applyBorder="1" applyAlignment="1">
      <alignment vertical="center"/>
    </xf>
    <xf numFmtId="0" fontId="5" fillId="0" borderId="97" xfId="109" applyFont="1" applyBorder="1" applyAlignment="1">
      <alignment horizontal="center" vertical="center"/>
    </xf>
    <xf numFmtId="0" fontId="60" fillId="0" borderId="98" xfId="0" applyFont="1" applyBorder="1" applyAlignment="1">
      <alignment vertical="center" wrapText="1"/>
    </xf>
    <xf numFmtId="176" fontId="8" fillId="0" borderId="99" xfId="95" applyNumberFormat="1" applyFont="1" applyFill="1" applyBorder="1" applyAlignment="1">
      <alignment vertical="center"/>
    </xf>
    <xf numFmtId="0" fontId="5" fillId="0" borderId="100" xfId="109" applyFont="1" applyBorder="1" applyAlignment="1">
      <alignment horizontal="center" vertical="center"/>
    </xf>
    <xf numFmtId="0" fontId="61" fillId="0" borderId="101" xfId="0" applyFont="1" applyBorder="1" applyAlignment="1">
      <alignment horizontal="center" vertical="center" wrapText="1"/>
    </xf>
    <xf numFmtId="0" fontId="61" fillId="0" borderId="102" xfId="0" applyFont="1" applyBorder="1" applyAlignment="1">
      <alignment horizontal="center" vertical="center" wrapText="1"/>
    </xf>
    <xf numFmtId="0" fontId="61" fillId="0" borderId="103" xfId="0" applyFont="1" applyBorder="1" applyAlignment="1">
      <alignment horizontal="center" vertical="center" wrapText="1"/>
    </xf>
    <xf numFmtId="42" fontId="61" fillId="0" borderId="103" xfId="123" applyFont="1" applyBorder="1" applyAlignment="1">
      <alignment horizontal="right" vertical="center" wrapText="1"/>
    </xf>
    <xf numFmtId="0" fontId="61" fillId="0" borderId="99" xfId="0" applyFont="1" applyBorder="1" applyAlignment="1">
      <alignment horizontal="left" vertical="center" wrapText="1"/>
    </xf>
    <xf numFmtId="176" fontId="8" fillId="0" borderId="104" xfId="95" applyNumberFormat="1" applyFont="1" applyFill="1" applyBorder="1" applyAlignment="1">
      <alignment vertical="center"/>
    </xf>
    <xf numFmtId="0" fontId="5" fillId="0" borderId="105" xfId="109" applyFont="1" applyBorder="1" applyAlignment="1">
      <alignment horizontal="center" vertical="center"/>
    </xf>
    <xf numFmtId="0" fontId="60" fillId="0" borderId="106" xfId="0" applyFont="1" applyBorder="1" applyAlignment="1">
      <alignment horizontal="center" vertical="center" wrapText="1"/>
    </xf>
    <xf numFmtId="42" fontId="60" fillId="0" borderId="104" xfId="123" applyFont="1" applyFill="1" applyBorder="1" applyAlignment="1">
      <alignment horizontal="right" vertical="center" wrapText="1"/>
    </xf>
    <xf numFmtId="0" fontId="61" fillId="0" borderId="106" xfId="0" applyFont="1" applyBorder="1" applyAlignment="1">
      <alignment horizontal="center" vertical="center" wrapText="1"/>
    </xf>
    <xf numFmtId="181" fontId="60" fillId="0" borderId="32" xfId="0" applyNumberFormat="1" applyFont="1" applyBorder="1" applyAlignment="1">
      <alignment horizontal="right" vertical="center" wrapText="1"/>
    </xf>
    <xf numFmtId="181" fontId="60" fillId="0" borderId="104" xfId="0" applyNumberFormat="1" applyFont="1" applyBorder="1" applyAlignment="1">
      <alignment horizontal="right" vertical="center" wrapText="1"/>
    </xf>
    <xf numFmtId="0" fontId="61" fillId="0" borderId="104" xfId="0" applyFont="1" applyBorder="1" applyAlignment="1">
      <alignment horizontal="left" vertical="center" wrapText="1"/>
    </xf>
    <xf numFmtId="0" fontId="60" fillId="0" borderId="104" xfId="0" applyFont="1" applyBorder="1" applyAlignment="1">
      <alignment horizontal="center" vertical="center" wrapText="1"/>
    </xf>
    <xf numFmtId="0" fontId="60" fillId="0" borderId="104" xfId="0" applyFont="1" applyBorder="1" applyAlignment="1">
      <alignment horizontal="right" vertical="center" wrapText="1"/>
    </xf>
    <xf numFmtId="0" fontId="8" fillId="0" borderId="104" xfId="0" applyFont="1" applyBorder="1" applyAlignment="1">
      <alignment horizontal="center" vertical="center"/>
    </xf>
    <xf numFmtId="0" fontId="7" fillId="0" borderId="104" xfId="0" applyFont="1" applyBorder="1" applyAlignment="1">
      <alignment horizontal="left" vertical="center"/>
    </xf>
    <xf numFmtId="168" fontId="8" fillId="0" borderId="104" xfId="0" applyNumberFormat="1" applyFont="1" applyBorder="1" applyAlignment="1">
      <alignment vertical="center"/>
    </xf>
    <xf numFmtId="42" fontId="60" fillId="2" borderId="104" xfId="123" applyFont="1" applyFill="1" applyBorder="1" applyAlignment="1">
      <alignment horizontal="right" vertical="center" wrapText="1"/>
    </xf>
    <xf numFmtId="0" fontId="61" fillId="0" borderId="104" xfId="0" applyFont="1" applyBorder="1" applyAlignment="1">
      <alignment horizontal="right" vertical="center" wrapText="1"/>
    </xf>
    <xf numFmtId="10" fontId="9" fillId="0" borderId="104" xfId="96" applyNumberFormat="1" applyFont="1" applyFill="1" applyBorder="1" applyAlignment="1">
      <alignment horizontal="center" vertical="center"/>
    </xf>
    <xf numFmtId="170" fontId="8" fillId="0" borderId="104" xfId="0" applyNumberFormat="1" applyFont="1" applyBorder="1" applyAlignment="1">
      <alignment vertical="center"/>
    </xf>
    <xf numFmtId="3" fontId="9" fillId="0" borderId="104" xfId="97" applyNumberFormat="1" applyFont="1" applyBorder="1" applyAlignment="1">
      <alignment horizontal="left" vertical="center"/>
    </xf>
    <xf numFmtId="10" fontId="9" fillId="0" borderId="107" xfId="96" applyNumberFormat="1" applyFont="1" applyFill="1" applyBorder="1" applyAlignment="1">
      <alignment horizontal="center" vertical="center"/>
    </xf>
    <xf numFmtId="0" fontId="8" fillId="0" borderId="108" xfId="0" applyFont="1" applyBorder="1" applyAlignment="1">
      <alignment horizontal="center" vertical="center"/>
    </xf>
    <xf numFmtId="168" fontId="9" fillId="0" borderId="108" xfId="1" applyNumberFormat="1" applyFont="1" applyFill="1" applyBorder="1" applyAlignment="1">
      <alignment horizontal="left" vertical="center"/>
    </xf>
    <xf numFmtId="0" fontId="8" fillId="0" borderId="109" xfId="0" applyFont="1" applyBorder="1" applyAlignment="1">
      <alignment horizontal="center" vertical="center"/>
    </xf>
    <xf numFmtId="170" fontId="7" fillId="0" borderId="104" xfId="0" applyNumberFormat="1" applyFont="1" applyBorder="1" applyAlignment="1">
      <alignment vertical="center"/>
    </xf>
    <xf numFmtId="9" fontId="8" fillId="0" borderId="104" xfId="96" applyFont="1" applyFill="1" applyBorder="1" applyAlignment="1">
      <alignment vertical="center"/>
    </xf>
    <xf numFmtId="0" fontId="7" fillId="0" borderId="104" xfId="0" applyFont="1" applyBorder="1" applyAlignment="1">
      <alignment vertical="center"/>
    </xf>
    <xf numFmtId="170" fontId="21" fillId="7" borderId="105" xfId="109" applyNumberFormat="1" applyFont="1" applyFill="1" applyBorder="1" applyAlignment="1">
      <alignment horizontal="right" vertical="center"/>
    </xf>
    <xf numFmtId="10" fontId="7" fillId="0" borderId="104" xfId="96" applyNumberFormat="1" applyFont="1" applyFill="1" applyBorder="1" applyAlignment="1">
      <alignment vertical="center"/>
    </xf>
    <xf numFmtId="179" fontId="8" fillId="0" borderId="104" xfId="96" applyNumberFormat="1" applyFont="1" applyFill="1" applyBorder="1" applyAlignment="1">
      <alignment vertical="center"/>
    </xf>
    <xf numFmtId="0" fontId="15" fillId="0" borderId="0" xfId="111" applyFont="1" applyAlignment="1">
      <alignment horizontal="justify" vertical="justify"/>
    </xf>
    <xf numFmtId="0" fontId="14" fillId="0" borderId="0" xfId="111" applyFont="1" applyAlignment="1">
      <alignment horizontal="left" vertical="top"/>
    </xf>
    <xf numFmtId="0" fontId="14" fillId="0" borderId="0" xfId="111" applyFont="1"/>
    <xf numFmtId="2" fontId="61" fillId="0" borderId="32" xfId="0" applyNumberFormat="1" applyFont="1" applyBorder="1" applyAlignment="1">
      <alignment horizontal="right" vertical="center" wrapText="1"/>
    </xf>
    <xf numFmtId="2" fontId="60" fillId="0" borderId="32" xfId="0" applyNumberFormat="1" applyFont="1" applyBorder="1" applyAlignment="1">
      <alignment horizontal="right" vertical="center" wrapText="1"/>
    </xf>
    <xf numFmtId="2" fontId="60" fillId="13" borderId="31" xfId="0" applyNumberFormat="1" applyFont="1" applyFill="1" applyBorder="1" applyAlignment="1">
      <alignment vertical="center" wrapText="1"/>
    </xf>
    <xf numFmtId="2" fontId="61" fillId="0" borderId="33" xfId="0" applyNumberFormat="1" applyFont="1" applyBorder="1" applyAlignment="1">
      <alignment horizontal="right" vertical="center" wrapText="1"/>
    </xf>
    <xf numFmtId="2" fontId="60" fillId="13" borderId="56" xfId="0" applyNumberFormat="1" applyFont="1" applyFill="1" applyBorder="1" applyAlignment="1">
      <alignment vertical="center" wrapText="1"/>
    </xf>
    <xf numFmtId="2" fontId="60" fillId="0" borderId="62" xfId="0" applyNumberFormat="1" applyFont="1" applyBorder="1" applyAlignment="1">
      <alignment vertical="center" wrapText="1"/>
    </xf>
    <xf numFmtId="2" fontId="61" fillId="0" borderId="64" xfId="0" applyNumberFormat="1" applyFont="1" applyBorder="1" applyAlignment="1">
      <alignment horizontal="right" vertical="center" wrapText="1"/>
    </xf>
    <xf numFmtId="2" fontId="61" fillId="0" borderId="68" xfId="0" applyNumberFormat="1" applyFont="1" applyBorder="1" applyAlignment="1">
      <alignment horizontal="right" vertical="center" wrapText="1"/>
    </xf>
    <xf numFmtId="2" fontId="61" fillId="0" borderId="76" xfId="0" applyNumberFormat="1" applyFont="1" applyBorder="1" applyAlignment="1">
      <alignment horizontal="right" vertical="center" wrapText="1"/>
    </xf>
    <xf numFmtId="2" fontId="61" fillId="0" borderId="77" xfId="0" applyNumberFormat="1" applyFont="1" applyBorder="1" applyAlignment="1">
      <alignment horizontal="right" vertical="center" wrapText="1"/>
    </xf>
    <xf numFmtId="2" fontId="61" fillId="0" borderId="67" xfId="0" applyNumberFormat="1" applyFont="1" applyBorder="1" applyAlignment="1">
      <alignment horizontal="right" vertical="center" wrapText="1"/>
    </xf>
    <xf numFmtId="2" fontId="61" fillId="0" borderId="84" xfId="0" applyNumberFormat="1" applyFont="1" applyBorder="1" applyAlignment="1">
      <alignment horizontal="right" vertical="center" wrapText="1"/>
    </xf>
    <xf numFmtId="2" fontId="60" fillId="0" borderId="64" xfId="0" applyNumberFormat="1" applyFont="1" applyBorder="1" applyAlignment="1">
      <alignment horizontal="right" vertical="center" wrapText="1"/>
    </xf>
    <xf numFmtId="2" fontId="60" fillId="0" borderId="89" xfId="0" applyNumberFormat="1" applyFont="1" applyBorder="1" applyAlignment="1">
      <alignment vertical="center" wrapText="1"/>
    </xf>
    <xf numFmtId="2" fontId="60" fillId="0" borderId="95" xfId="0" applyNumberFormat="1" applyFont="1" applyBorder="1" applyAlignment="1">
      <alignment vertical="center" wrapText="1"/>
    </xf>
    <xf numFmtId="2" fontId="61" fillId="0" borderId="103" xfId="0" applyNumberFormat="1" applyFont="1" applyBorder="1" applyAlignment="1">
      <alignment horizontal="right" vertical="center" wrapText="1"/>
    </xf>
    <xf numFmtId="0" fontId="43" fillId="0" borderId="21" xfId="0" applyFont="1" applyBorder="1" applyAlignment="1">
      <alignment horizontal="left" vertical="center" wrapText="1"/>
    </xf>
    <xf numFmtId="0" fontId="43" fillId="0" borderId="31" xfId="0" applyFont="1" applyBorder="1" applyAlignment="1">
      <alignment horizontal="left" vertical="center" wrapText="1"/>
    </xf>
    <xf numFmtId="0" fontId="43" fillId="0" borderId="22" xfId="0" applyFont="1" applyBorder="1" applyAlignment="1">
      <alignment horizontal="left" vertical="center" wrapText="1"/>
    </xf>
    <xf numFmtId="0" fontId="41" fillId="0" borderId="21" xfId="0" applyFont="1" applyBorder="1" applyAlignment="1">
      <alignment horizontal="center" vertical="center" wrapText="1"/>
    </xf>
    <xf numFmtId="0" fontId="41" fillId="0" borderId="31" xfId="0" applyFont="1" applyBorder="1" applyAlignment="1">
      <alignment horizontal="center" vertical="center" wrapText="1"/>
    </xf>
    <xf numFmtId="0" fontId="41" fillId="0" borderId="22" xfId="0" applyFont="1" applyBorder="1" applyAlignment="1">
      <alignment horizontal="center" vertical="center" wrapText="1"/>
    </xf>
    <xf numFmtId="0" fontId="43" fillId="0" borderId="32" xfId="0" applyFont="1" applyBorder="1" applyAlignment="1">
      <alignment horizontal="center" vertical="center" wrapText="1"/>
    </xf>
    <xf numFmtId="0" fontId="42" fillId="0" borderId="44" xfId="0" applyFont="1" applyBorder="1" applyAlignment="1">
      <alignment horizontal="center" vertical="center" wrapText="1"/>
    </xf>
    <xf numFmtId="0" fontId="42" fillId="0" borderId="16" xfId="0" applyFont="1" applyBorder="1" applyAlignment="1">
      <alignment horizontal="center" vertical="center" wrapText="1"/>
    </xf>
    <xf numFmtId="0" fontId="42" fillId="0" borderId="34" xfId="0" applyFont="1" applyBorder="1" applyAlignment="1">
      <alignment horizontal="center" vertical="center" wrapText="1"/>
    </xf>
    <xf numFmtId="0" fontId="45" fillId="0" borderId="32" xfId="0" applyFont="1" applyBorder="1" applyAlignment="1">
      <alignment horizontal="left" vertical="center" wrapText="1"/>
    </xf>
    <xf numFmtId="0" fontId="45" fillId="0" borderId="21" xfId="0" applyFont="1" applyBorder="1" applyAlignment="1">
      <alignment horizontal="left" vertical="center" wrapText="1"/>
    </xf>
    <xf numFmtId="0" fontId="45" fillId="0" borderId="31" xfId="0" applyFont="1" applyBorder="1" applyAlignment="1">
      <alignment horizontal="left" vertical="center" wrapText="1"/>
    </xf>
    <xf numFmtId="0" fontId="45" fillId="0" borderId="22" xfId="0" applyFont="1" applyBorder="1" applyAlignment="1">
      <alignment horizontal="left" vertical="center" wrapText="1"/>
    </xf>
    <xf numFmtId="0" fontId="44" fillId="11" borderId="21" xfId="0" applyFont="1" applyFill="1" applyBorder="1" applyAlignment="1">
      <alignment horizontal="left" vertical="center"/>
    </xf>
    <xf numFmtId="0" fontId="44" fillId="11" borderId="31" xfId="0" applyFont="1" applyFill="1" applyBorder="1" applyAlignment="1">
      <alignment horizontal="left" vertical="center"/>
    </xf>
    <xf numFmtId="0" fontId="44" fillId="11" borderId="22" xfId="0" applyFont="1" applyFill="1" applyBorder="1" applyAlignment="1">
      <alignment horizontal="left" vertical="center"/>
    </xf>
    <xf numFmtId="0" fontId="41" fillId="0" borderId="35" xfId="0" applyFont="1" applyBorder="1" applyAlignment="1">
      <alignment horizontal="center" vertical="center" wrapText="1"/>
    </xf>
    <xf numFmtId="0" fontId="41" fillId="0" borderId="37" xfId="0" applyFont="1" applyBorder="1" applyAlignment="1">
      <alignment horizontal="center" vertical="center" wrapText="1"/>
    </xf>
    <xf numFmtId="0" fontId="41" fillId="0" borderId="10" xfId="0" applyFont="1" applyBorder="1" applyAlignment="1">
      <alignment vertical="center"/>
    </xf>
    <xf numFmtId="0" fontId="41" fillId="0" borderId="38" xfId="0" applyFont="1" applyBorder="1" applyAlignment="1">
      <alignment vertical="center"/>
    </xf>
    <xf numFmtId="0" fontId="41" fillId="11" borderId="10" xfId="0" applyFont="1" applyFill="1" applyBorder="1" applyAlignment="1">
      <alignment horizontal="center" vertical="center" wrapText="1"/>
    </xf>
    <xf numFmtId="0" fontId="41" fillId="11" borderId="38" xfId="0" applyFont="1" applyFill="1" applyBorder="1" applyAlignment="1">
      <alignment horizontal="center" vertical="center" wrapText="1"/>
    </xf>
    <xf numFmtId="0" fontId="41" fillId="0" borderId="12" xfId="0" applyFont="1" applyBorder="1" applyAlignment="1">
      <alignment horizontal="center" vertical="center"/>
    </xf>
    <xf numFmtId="0" fontId="41" fillId="0" borderId="9" xfId="0" applyFont="1" applyBorder="1" applyAlignment="1">
      <alignment horizontal="center" vertical="center"/>
    </xf>
    <xf numFmtId="0" fontId="41" fillId="0" borderId="36" xfId="0" applyFont="1" applyBorder="1" applyAlignment="1">
      <alignment horizontal="center" vertical="center"/>
    </xf>
    <xf numFmtId="0" fontId="41" fillId="0" borderId="43" xfId="0" applyFont="1" applyBorder="1" applyAlignment="1">
      <alignment horizontal="center" vertical="center" wrapText="1"/>
    </xf>
    <xf numFmtId="0" fontId="41" fillId="0" borderId="47" xfId="0" applyFont="1" applyBorder="1" applyAlignment="1">
      <alignment horizontal="center" vertical="center" wrapText="1"/>
    </xf>
    <xf numFmtId="0" fontId="41" fillId="0" borderId="49" xfId="0" applyFont="1" applyBorder="1" applyAlignment="1">
      <alignment horizontal="center" vertical="center" wrapText="1"/>
    </xf>
    <xf numFmtId="0" fontId="41" fillId="0" borderId="44" xfId="0" applyFont="1" applyBorder="1" applyAlignment="1">
      <alignment horizontal="center" vertical="center" wrapText="1"/>
    </xf>
    <xf numFmtId="0" fontId="41" fillId="0" borderId="16" xfId="0" applyFont="1" applyBorder="1" applyAlignment="1">
      <alignment horizontal="center" vertical="center" wrapText="1"/>
    </xf>
    <xf numFmtId="0" fontId="41" fillId="0" borderId="34" xfId="0" applyFont="1" applyBorder="1" applyAlignment="1">
      <alignment horizontal="center" vertical="center" wrapText="1"/>
    </xf>
    <xf numFmtId="0" fontId="8" fillId="0" borderId="44" xfId="0" applyFont="1" applyBorder="1" applyAlignment="1">
      <alignment horizontal="center" vertical="center" wrapText="1"/>
    </xf>
    <xf numFmtId="0" fontId="8" fillId="0" borderId="16" xfId="0" applyFont="1" applyBorder="1" applyAlignment="1">
      <alignment horizontal="center" vertical="center" wrapText="1"/>
    </xf>
    <xf numFmtId="0" fontId="8" fillId="0" borderId="34" xfId="0" applyFont="1" applyBorder="1" applyAlignment="1">
      <alignment horizontal="center" vertical="center" wrapText="1"/>
    </xf>
    <xf numFmtId="0" fontId="42" fillId="0" borderId="44" xfId="0" applyFont="1" applyBorder="1" applyAlignment="1">
      <alignment horizontal="center" vertical="center"/>
    </xf>
    <xf numFmtId="0" fontId="42" fillId="0" borderId="16" xfId="0" applyFont="1" applyBorder="1" applyAlignment="1">
      <alignment horizontal="center" vertical="center"/>
    </xf>
    <xf numFmtId="0" fontId="42" fillId="0" borderId="34" xfId="0" applyFont="1" applyBorder="1" applyAlignment="1">
      <alignment horizontal="center" vertical="center"/>
    </xf>
    <xf numFmtId="0" fontId="42" fillId="0" borderId="33" xfId="0" applyFont="1" applyBorder="1" applyAlignment="1">
      <alignment horizontal="center" vertical="center" wrapText="1"/>
    </xf>
    <xf numFmtId="0" fontId="42" fillId="0" borderId="10" xfId="0" applyFont="1" applyBorder="1" applyAlignment="1">
      <alignment horizontal="center" vertical="center" wrapText="1"/>
    </xf>
    <xf numFmtId="0" fontId="7" fillId="0" borderId="0" xfId="0" applyFont="1" applyAlignment="1">
      <alignment horizontal="left" vertical="center"/>
    </xf>
    <xf numFmtId="0" fontId="8" fillId="0" borderId="0" xfId="0" applyFont="1" applyAlignment="1">
      <alignment horizontal="left" vertical="center"/>
    </xf>
    <xf numFmtId="0" fontId="48" fillId="0" borderId="0" xfId="0" applyFont="1"/>
    <xf numFmtId="0" fontId="42" fillId="0" borderId="0" xfId="0" applyFont="1" applyAlignment="1">
      <alignment horizontal="justify" vertical="center"/>
    </xf>
    <xf numFmtId="0" fontId="41" fillId="0" borderId="0" xfId="0" applyFont="1" applyAlignment="1">
      <alignment horizontal="left" vertical="center"/>
    </xf>
    <xf numFmtId="0" fontId="42" fillId="0" borderId="0" xfId="0" applyFont="1" applyAlignment="1">
      <alignment horizontal="left" vertical="center" wrapText="1"/>
    </xf>
    <xf numFmtId="0" fontId="42" fillId="0" borderId="0" xfId="0" applyFont="1" applyAlignment="1">
      <alignment horizontal="left" vertical="center"/>
    </xf>
    <xf numFmtId="0" fontId="52" fillId="0" borderId="21" xfId="0" applyFont="1" applyBorder="1" applyAlignment="1">
      <alignment horizontal="center" vertical="center" wrapText="1"/>
    </xf>
    <xf numFmtId="0" fontId="52" fillId="0" borderId="31" xfId="0" applyFont="1" applyBorder="1" applyAlignment="1">
      <alignment horizontal="center" vertical="center" wrapText="1"/>
    </xf>
    <xf numFmtId="0" fontId="53" fillId="0" borderId="33" xfId="0" applyFont="1" applyBorder="1" applyAlignment="1">
      <alignment horizontal="center" vertical="center"/>
    </xf>
    <xf numFmtId="0" fontId="53" fillId="0" borderId="10" xfId="0" applyFont="1" applyBorder="1" applyAlignment="1">
      <alignment horizontal="center" vertical="center"/>
    </xf>
    <xf numFmtId="0" fontId="53" fillId="0" borderId="16" xfId="0" applyFont="1" applyBorder="1" applyAlignment="1">
      <alignment horizontal="center" vertical="center"/>
    </xf>
    <xf numFmtId="0" fontId="53" fillId="0" borderId="32" xfId="0" applyFont="1" applyBorder="1" applyAlignment="1">
      <alignment horizontal="center" vertical="justify"/>
    </xf>
    <xf numFmtId="0" fontId="53" fillId="0" borderId="21" xfId="0" applyFont="1" applyBorder="1" applyAlignment="1">
      <alignment horizontal="center" vertical="justify"/>
    </xf>
    <xf numFmtId="0" fontId="53" fillId="0" borderId="22" xfId="0" applyFont="1" applyBorder="1" applyAlignment="1">
      <alignment horizontal="center" vertical="justify"/>
    </xf>
    <xf numFmtId="0" fontId="52" fillId="0" borderId="0" xfId="0" applyFont="1" applyAlignment="1">
      <alignment horizontal="center" vertical="center"/>
    </xf>
    <xf numFmtId="0" fontId="52" fillId="0" borderId="9" xfId="0" applyFont="1" applyBorder="1" applyAlignment="1">
      <alignment horizontal="center" vertical="center"/>
    </xf>
    <xf numFmtId="0" fontId="52" fillId="0" borderId="31" xfId="0" applyFont="1" applyBorder="1" applyAlignment="1">
      <alignment horizontal="center" vertical="center"/>
    </xf>
    <xf numFmtId="0" fontId="53" fillId="9" borderId="21" xfId="0" applyFont="1" applyFill="1" applyBorder="1" applyAlignment="1">
      <alignment horizontal="center" vertical="center"/>
    </xf>
    <xf numFmtId="0" fontId="53" fillId="9" borderId="22" xfId="0" applyFont="1" applyFill="1" applyBorder="1" applyAlignment="1">
      <alignment horizontal="center" vertical="center"/>
    </xf>
    <xf numFmtId="0" fontId="54" fillId="0" borderId="21" xfId="0" applyFont="1" applyBorder="1" applyAlignment="1">
      <alignment horizontal="center" vertical="center" wrapText="1"/>
    </xf>
    <xf numFmtId="0" fontId="54" fillId="0" borderId="22" xfId="0" applyFont="1" applyBorder="1" applyAlignment="1">
      <alignment horizontal="center" vertical="center" wrapText="1"/>
    </xf>
    <xf numFmtId="0" fontId="54" fillId="12" borderId="21" xfId="0" applyFont="1" applyFill="1" applyBorder="1" applyAlignment="1">
      <alignment horizontal="center" vertical="center" wrapText="1"/>
    </xf>
    <xf numFmtId="0" fontId="54" fillId="12" borderId="31" xfId="0" applyFont="1" applyFill="1" applyBorder="1" applyAlignment="1">
      <alignment horizontal="center" vertical="center" wrapText="1"/>
    </xf>
    <xf numFmtId="0" fontId="53" fillId="0" borderId="32" xfId="0" applyFont="1" applyBorder="1" applyAlignment="1">
      <alignment horizontal="center" vertical="center"/>
    </xf>
    <xf numFmtId="0" fontId="53" fillId="3" borderId="32" xfId="0" applyFont="1" applyFill="1" applyBorder="1" applyAlignment="1">
      <alignment horizontal="center" vertical="center"/>
    </xf>
    <xf numFmtId="0" fontId="54" fillId="0" borderId="32" xfId="0" applyFont="1" applyBorder="1" applyAlignment="1">
      <alignment horizontal="center" vertical="center" wrapText="1"/>
    </xf>
    <xf numFmtId="0" fontId="9" fillId="0" borderId="0" xfId="111" applyFont="1" applyAlignment="1">
      <alignment horizontal="left" vertical="center"/>
    </xf>
    <xf numFmtId="0" fontId="9" fillId="0" borderId="0" xfId="111" applyFont="1" applyAlignment="1">
      <alignment horizontal="left" vertical="center" wrapText="1"/>
    </xf>
    <xf numFmtId="0" fontId="14" fillId="0" borderId="32" xfId="111" applyFont="1" applyBorder="1" applyAlignment="1">
      <alignment horizontal="center" vertical="center"/>
    </xf>
    <xf numFmtId="0" fontId="14" fillId="3" borderId="4" xfId="111" applyFont="1" applyFill="1" applyBorder="1" applyAlignment="1">
      <alignment horizontal="center" vertical="center"/>
    </xf>
    <xf numFmtId="0" fontId="14" fillId="3" borderId="6" xfId="111" applyFont="1" applyFill="1" applyBorder="1" applyAlignment="1">
      <alignment horizontal="center" vertical="center"/>
    </xf>
    <xf numFmtId="0" fontId="50" fillId="0" borderId="32" xfId="111" applyFont="1" applyBorder="1" applyAlignment="1">
      <alignment horizontal="center" vertical="center" wrapText="1"/>
    </xf>
    <xf numFmtId="0" fontId="15" fillId="12" borderId="32" xfId="111" applyFont="1" applyFill="1" applyBorder="1" applyAlignment="1">
      <alignment horizontal="center" vertical="center"/>
    </xf>
    <xf numFmtId="0" fontId="14" fillId="0" borderId="4" xfId="111" applyFont="1" applyBorder="1" applyAlignment="1">
      <alignment horizontal="center" vertical="center"/>
    </xf>
    <xf numFmtId="0" fontId="14" fillId="0" borderId="5" xfId="111" applyFont="1" applyBorder="1" applyAlignment="1">
      <alignment horizontal="center" vertical="center"/>
    </xf>
    <xf numFmtId="0" fontId="14" fillId="9" borderId="4" xfId="111" applyFont="1" applyFill="1" applyBorder="1" applyAlignment="1">
      <alignment horizontal="center" vertical="center"/>
    </xf>
    <xf numFmtId="0" fontId="14" fillId="9" borderId="6" xfId="111" applyFont="1" applyFill="1" applyBorder="1" applyAlignment="1">
      <alignment horizontal="center" vertical="center"/>
    </xf>
    <xf numFmtId="0" fontId="13" fillId="0" borderId="33" xfId="111" applyFont="1" applyBorder="1" applyAlignment="1">
      <alignment horizontal="center" vertical="center"/>
    </xf>
    <xf numFmtId="0" fontId="13" fillId="0" borderId="10" xfId="111" applyFont="1" applyBorder="1" applyAlignment="1">
      <alignment horizontal="center" vertical="center"/>
    </xf>
    <xf numFmtId="0" fontId="15" fillId="0" borderId="52" xfId="111" applyFont="1" applyBorder="1" applyAlignment="1">
      <alignment horizontal="center" vertical="center"/>
    </xf>
    <xf numFmtId="0" fontId="15" fillId="0" borderId="11" xfId="111" applyFont="1" applyBorder="1" applyAlignment="1">
      <alignment horizontal="center" vertical="center"/>
    </xf>
    <xf numFmtId="0" fontId="2" fillId="0" borderId="0" xfId="111" applyFont="1" applyFill="1" applyAlignment="1">
      <alignment vertical="center"/>
    </xf>
    <xf numFmtId="0" fontId="6" fillId="0" borderId="0" xfId="111" applyFont="1" applyFill="1" applyAlignment="1">
      <alignment vertical="center"/>
    </xf>
    <xf numFmtId="0" fontId="16" fillId="0" borderId="33" xfId="111" applyFont="1" applyFill="1" applyBorder="1" applyAlignment="1">
      <alignment horizontal="center" vertical="center"/>
    </xf>
    <xf numFmtId="0" fontId="16" fillId="0" borderId="16" xfId="111" applyFont="1" applyFill="1" applyBorder="1" applyAlignment="1">
      <alignment horizontal="center" vertical="center"/>
    </xf>
    <xf numFmtId="0" fontId="16" fillId="0" borderId="10" xfId="111" applyFont="1" applyFill="1" applyBorder="1" applyAlignment="1">
      <alignment horizontal="center" vertical="center"/>
    </xf>
    <xf numFmtId="0" fontId="14" fillId="0" borderId="4" xfId="111" applyFont="1" applyFill="1" applyBorder="1" applyAlignment="1">
      <alignment horizontal="center" vertical="center"/>
    </xf>
    <xf numFmtId="0" fontId="14" fillId="0" borderId="5" xfId="111" applyFont="1" applyFill="1" applyBorder="1" applyAlignment="1">
      <alignment horizontal="center" vertical="center"/>
    </xf>
    <xf numFmtId="0" fontId="6" fillId="0" borderId="0" xfId="111" applyFont="1" applyFill="1" applyBorder="1" applyAlignment="1">
      <alignment vertical="center" wrapText="1"/>
    </xf>
    <xf numFmtId="0" fontId="15" fillId="0" borderId="18" xfId="111" applyFont="1" applyFill="1" applyBorder="1" applyAlignment="1">
      <alignment horizontal="center" vertical="center"/>
    </xf>
    <xf numFmtId="0" fontId="15" fillId="0" borderId="16" xfId="111" applyFont="1" applyFill="1" applyBorder="1" applyAlignment="1">
      <alignment horizontal="center" vertical="center"/>
    </xf>
    <xf numFmtId="0" fontId="15" fillId="0" borderId="10" xfId="111" applyFont="1" applyFill="1" applyBorder="1" applyAlignment="1">
      <alignment horizontal="center" vertical="center"/>
    </xf>
    <xf numFmtId="0" fontId="14" fillId="2" borderId="19" xfId="111" applyFont="1" applyFill="1" applyBorder="1" applyAlignment="1">
      <alignment horizontal="center" vertical="center"/>
    </xf>
    <xf numFmtId="0" fontId="15" fillId="2" borderId="19" xfId="111" applyFont="1" applyFill="1" applyBorder="1" applyAlignment="1">
      <alignment horizontal="center" vertical="center" wrapText="1"/>
    </xf>
    <xf numFmtId="0" fontId="14" fillId="2" borderId="19" xfId="111" applyFont="1" applyFill="1" applyBorder="1" applyAlignment="1">
      <alignment horizontal="center" vertical="center" wrapText="1"/>
    </xf>
    <xf numFmtId="0" fontId="14" fillId="10" borderId="4" xfId="111" applyFont="1" applyFill="1" applyBorder="1" applyAlignment="1">
      <alignment horizontal="center" vertical="center"/>
    </xf>
    <xf numFmtId="0" fontId="14" fillId="10" borderId="6" xfId="111" applyFont="1" applyFill="1" applyBorder="1" applyAlignment="1">
      <alignment horizontal="center" vertical="center"/>
    </xf>
    <xf numFmtId="0" fontId="17" fillId="0" borderId="8" xfId="0" applyFont="1" applyFill="1" applyBorder="1" applyAlignment="1">
      <alignment horizontal="center" vertical="center" wrapText="1"/>
    </xf>
    <xf numFmtId="0" fontId="9" fillId="0" borderId="1" xfId="0" applyFont="1" applyBorder="1" applyAlignment="1">
      <alignment horizontal="center" vertical="center"/>
    </xf>
    <xf numFmtId="0" fontId="9" fillId="0" borderId="3" xfId="0" applyFont="1" applyBorder="1"/>
    <xf numFmtId="0" fontId="9" fillId="0" borderId="2" xfId="0" applyFont="1" applyBorder="1"/>
    <xf numFmtId="0" fontId="2" fillId="0" borderId="17" xfId="0" applyFont="1" applyBorder="1" applyAlignment="1">
      <alignment horizontal="left" vertical="center" wrapText="1"/>
    </xf>
    <xf numFmtId="0" fontId="2" fillId="0" borderId="17" xfId="0" applyFont="1" applyBorder="1" applyAlignment="1">
      <alignment horizontal="left" vertical="center"/>
    </xf>
    <xf numFmtId="168" fontId="0" fillId="0" borderId="17" xfId="1" applyNumberFormat="1" applyFont="1" applyBorder="1" applyAlignment="1">
      <alignment vertical="center"/>
    </xf>
    <xf numFmtId="0" fontId="2" fillId="0" borderId="3" xfId="0" applyFont="1" applyBorder="1"/>
    <xf numFmtId="0" fontId="2" fillId="0" borderId="2" xfId="0" applyFont="1" applyBorder="1"/>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15" xfId="0" applyFont="1" applyBorder="1" applyAlignment="1">
      <alignment horizontal="left" vertical="center"/>
    </xf>
    <xf numFmtId="0" fontId="2" fillId="0" borderId="8" xfId="0" applyFont="1" applyBorder="1" applyAlignment="1">
      <alignment horizontal="left" vertical="center"/>
    </xf>
    <xf numFmtId="0" fontId="2" fillId="0" borderId="12" xfId="0" applyFont="1" applyBorder="1" applyAlignment="1">
      <alignment horizontal="left" vertical="center"/>
    </xf>
    <xf numFmtId="0" fontId="2" fillId="0" borderId="11" xfId="0" applyFont="1" applyBorder="1" applyAlignment="1">
      <alignment horizontal="left" vertical="center"/>
    </xf>
    <xf numFmtId="9" fontId="0" fillId="0" borderId="23" xfId="96" applyFont="1" applyBorder="1" applyAlignment="1">
      <alignment vertical="center"/>
    </xf>
    <xf numFmtId="9" fontId="0" fillId="0" borderId="16" xfId="96" applyFont="1" applyBorder="1" applyAlignment="1">
      <alignment vertical="center"/>
    </xf>
    <xf numFmtId="9" fontId="0" fillId="0" borderId="10" xfId="96" applyFont="1" applyBorder="1" applyAlignment="1">
      <alignment vertical="center"/>
    </xf>
    <xf numFmtId="0" fontId="6" fillId="0" borderId="0" xfId="111" applyFont="1" applyFill="1" applyBorder="1" applyAlignment="1">
      <alignment wrapText="1"/>
    </xf>
    <xf numFmtId="0" fontId="13" fillId="2" borderId="20" xfId="111" applyFont="1" applyFill="1" applyBorder="1" applyAlignment="1">
      <alignment horizontal="center" vertical="justify" wrapText="1"/>
    </xf>
    <xf numFmtId="0" fontId="15" fillId="2" borderId="20" xfId="111" applyFont="1" applyFill="1" applyBorder="1" applyAlignment="1">
      <alignment horizontal="center" vertical="center" wrapText="1"/>
    </xf>
    <xf numFmtId="0" fontId="15" fillId="3" borderId="20" xfId="111" applyFont="1" applyFill="1" applyBorder="1" applyAlignment="1">
      <alignment horizontal="center" vertical="center" wrapText="1"/>
    </xf>
    <xf numFmtId="0" fontId="15" fillId="2" borderId="21" xfId="111" applyFont="1" applyFill="1" applyBorder="1" applyAlignment="1">
      <alignment horizontal="center" vertical="center" wrapText="1"/>
    </xf>
    <xf numFmtId="0" fontId="5" fillId="2" borderId="25" xfId="0" applyFont="1" applyFill="1" applyBorder="1" applyAlignment="1">
      <alignment horizontal="center" vertical="center" wrapText="1"/>
    </xf>
    <xf numFmtId="0" fontId="5" fillId="2" borderId="22" xfId="0" applyFont="1" applyFill="1" applyBorder="1" applyAlignment="1">
      <alignment horizontal="center" vertical="center" wrapText="1"/>
    </xf>
    <xf numFmtId="0" fontId="15" fillId="3" borderId="21" xfId="111" applyFont="1" applyFill="1" applyBorder="1" applyAlignment="1">
      <alignment horizontal="center" vertical="center" wrapText="1"/>
    </xf>
    <xf numFmtId="0" fontId="0" fillId="0" borderId="25" xfId="0" applyBorder="1" applyAlignment="1">
      <alignment horizontal="center" vertical="center" wrapText="1"/>
    </xf>
    <xf numFmtId="0" fontId="0" fillId="0" borderId="22" xfId="0" applyBorder="1" applyAlignment="1">
      <alignment horizontal="center" vertical="center" wrapText="1"/>
    </xf>
    <xf numFmtId="0" fontId="15" fillId="9" borderId="20" xfId="111" applyFont="1" applyFill="1" applyBorder="1" applyAlignment="1">
      <alignment horizontal="center" vertical="center" wrapText="1"/>
    </xf>
    <xf numFmtId="0" fontId="13" fillId="2" borderId="21" xfId="111" applyFont="1" applyFill="1" applyBorder="1" applyAlignment="1">
      <alignment horizontal="center" vertical="justify" wrapText="1"/>
    </xf>
    <xf numFmtId="0" fontId="5" fillId="2" borderId="25" xfId="0" applyFont="1" applyFill="1" applyBorder="1" applyAlignment="1">
      <alignment vertical="justify" wrapText="1"/>
    </xf>
    <xf numFmtId="0" fontId="5" fillId="2" borderId="22" xfId="0" applyFont="1" applyFill="1" applyBorder="1" applyAlignment="1">
      <alignment vertical="justify" wrapText="1"/>
    </xf>
    <xf numFmtId="0" fontId="5" fillId="2" borderId="25" xfId="0" applyFont="1" applyFill="1" applyBorder="1" applyAlignment="1">
      <alignment horizontal="center" vertical="justify" wrapText="1"/>
    </xf>
    <xf numFmtId="0" fontId="5" fillId="2" borderId="22" xfId="0" applyFont="1" applyFill="1" applyBorder="1" applyAlignment="1">
      <alignment horizontal="center" vertical="justify" wrapText="1"/>
    </xf>
    <xf numFmtId="0" fontId="13" fillId="0" borderId="23" xfId="111" applyFont="1" applyFill="1" applyBorder="1" applyAlignment="1">
      <alignment horizontal="center" vertical="center"/>
    </xf>
    <xf numFmtId="0" fontId="13" fillId="0" borderId="10" xfId="111" applyFont="1" applyFill="1" applyBorder="1" applyAlignment="1">
      <alignment horizontal="center" vertical="center"/>
    </xf>
    <xf numFmtId="0" fontId="15" fillId="0" borderId="7" xfId="111" applyFont="1" applyFill="1" applyBorder="1" applyAlignment="1">
      <alignment horizontal="center" vertical="center"/>
    </xf>
    <xf numFmtId="0" fontId="15" fillId="0" borderId="9" xfId="111" applyFont="1" applyFill="1" applyBorder="1" applyAlignment="1">
      <alignment horizontal="center" vertical="center"/>
    </xf>
    <xf numFmtId="0" fontId="15" fillId="0" borderId="24" xfId="111" applyFont="1" applyFill="1" applyBorder="1" applyAlignment="1">
      <alignment horizontal="center" vertical="center" wrapText="1"/>
    </xf>
    <xf numFmtId="0" fontId="15" fillId="0" borderId="12" xfId="111" applyFont="1" applyFill="1" applyBorder="1" applyAlignment="1">
      <alignment horizontal="center" vertical="center" wrapText="1"/>
    </xf>
    <xf numFmtId="10" fontId="22" fillId="0" borderId="110" xfId="110" applyNumberFormat="1" applyFont="1" applyBorder="1" applyAlignment="1">
      <alignment horizontal="center" vertical="center"/>
    </xf>
    <xf numFmtId="10" fontId="22" fillId="0" borderId="111" xfId="110" applyNumberFormat="1" applyFont="1" applyBorder="1" applyAlignment="1">
      <alignment horizontal="center" vertical="center"/>
    </xf>
    <xf numFmtId="10" fontId="22" fillId="0" borderId="112" xfId="110" applyNumberFormat="1" applyFont="1" applyBorder="1" applyAlignment="1">
      <alignment horizontal="center" vertical="center"/>
    </xf>
    <xf numFmtId="0" fontId="7" fillId="0" borderId="32" xfId="0" applyFont="1" applyBorder="1" applyAlignment="1">
      <alignment horizontal="center" vertical="center"/>
    </xf>
    <xf numFmtId="0" fontId="7" fillId="0" borderId="32" xfId="0" applyFont="1" applyBorder="1" applyAlignment="1">
      <alignment horizontal="center" vertical="center" wrapText="1"/>
    </xf>
    <xf numFmtId="0" fontId="7" fillId="0" borderId="24" xfId="0" applyFont="1" applyBorder="1" applyAlignment="1">
      <alignment horizontal="center" vertical="center" wrapText="1"/>
    </xf>
    <xf numFmtId="0" fontId="7" fillId="0" borderId="7" xfId="0" applyFont="1" applyBorder="1" applyAlignment="1">
      <alignment horizontal="center" vertical="center" wrapText="1"/>
    </xf>
    <xf numFmtId="0" fontId="7" fillId="0" borderId="52"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9" xfId="0" applyFont="1" applyBorder="1" applyAlignment="1">
      <alignment horizontal="center" vertical="center" wrapText="1"/>
    </xf>
    <xf numFmtId="0" fontId="7" fillId="0" borderId="11" xfId="0" applyFont="1" applyBorder="1" applyAlignment="1">
      <alignment horizontal="center" vertical="center" wrapText="1"/>
    </xf>
    <xf numFmtId="17" fontId="7" fillId="0" borderId="32" xfId="0" applyNumberFormat="1" applyFont="1" applyBorder="1" applyAlignment="1">
      <alignment horizontal="center" vertical="center"/>
    </xf>
    <xf numFmtId="0" fontId="7" fillId="0" borderId="33" xfId="0" applyFont="1" applyBorder="1" applyAlignment="1">
      <alignment horizontal="center" vertical="center"/>
    </xf>
    <xf numFmtId="0" fontId="7" fillId="0" borderId="10" xfId="0" applyFont="1" applyBorder="1" applyAlignment="1">
      <alignment horizontal="center" vertical="center"/>
    </xf>
    <xf numFmtId="0" fontId="7" fillId="0" borderId="20" xfId="0" applyFont="1" applyFill="1" applyBorder="1" applyAlignment="1">
      <alignment horizontal="center" vertical="center" wrapText="1"/>
    </xf>
    <xf numFmtId="0" fontId="7" fillId="0" borderId="20" xfId="0" applyFont="1" applyFill="1" applyBorder="1" applyAlignment="1">
      <alignment horizontal="center" vertical="center"/>
    </xf>
    <xf numFmtId="0" fontId="7" fillId="0" borderId="24"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26" xfId="0" applyFont="1" applyFill="1" applyBorder="1" applyAlignment="1">
      <alignment horizontal="center" vertical="center" wrapText="1"/>
    </xf>
    <xf numFmtId="0" fontId="7" fillId="0" borderId="12"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7" fillId="0" borderId="11" xfId="0" applyFont="1" applyFill="1" applyBorder="1" applyAlignment="1">
      <alignment horizontal="center" vertical="center" wrapText="1"/>
    </xf>
    <xf numFmtId="10" fontId="22" fillId="0" borderId="28" xfId="110" applyNumberFormat="1" applyFont="1" applyBorder="1" applyAlignment="1">
      <alignment horizontal="center" vertical="center"/>
    </xf>
    <xf numFmtId="10" fontId="22" fillId="0" borderId="29" xfId="110" applyNumberFormat="1" applyFont="1" applyBorder="1" applyAlignment="1">
      <alignment horizontal="center" vertical="center"/>
    </xf>
    <xf numFmtId="10" fontId="22" fillId="0" borderId="30" xfId="110" applyNumberFormat="1" applyFont="1" applyBorder="1" applyAlignment="1">
      <alignment horizontal="center" vertical="center"/>
    </xf>
    <xf numFmtId="0" fontId="7" fillId="0" borderId="23" xfId="0" applyFont="1" applyFill="1" applyBorder="1" applyAlignment="1">
      <alignment horizontal="center" vertical="center"/>
    </xf>
    <xf numFmtId="0" fontId="7" fillId="0" borderId="10" xfId="0" applyFont="1" applyFill="1" applyBorder="1" applyAlignment="1">
      <alignment horizontal="center" vertical="center"/>
    </xf>
    <xf numFmtId="17" fontId="7" fillId="0" borderId="20" xfId="0" applyNumberFormat="1" applyFont="1" applyFill="1" applyBorder="1" applyAlignment="1">
      <alignment horizontal="center" vertical="center"/>
    </xf>
  </cellXfs>
  <cellStyles count="126">
    <cellStyle name="Hipervínculo" xfId="2" builtinId="8" hidden="1"/>
    <cellStyle name="Hipervínculo" xfId="4" builtinId="8" hidden="1"/>
    <cellStyle name="Hipervínculo" xfId="6" builtinId="8" hidden="1"/>
    <cellStyle name="Hipervínculo" xfId="8" builtinId="8" hidden="1"/>
    <cellStyle name="Hipervínculo" xfId="10" builtinId="8" hidden="1"/>
    <cellStyle name="Hipervínculo" xfId="12" builtinId="8" hidden="1"/>
    <cellStyle name="Hipervínculo" xfId="14" builtinId="8" hidden="1"/>
    <cellStyle name="Hipervínculo" xfId="16" builtinId="8" hidden="1"/>
    <cellStyle name="Hipervínculo" xfId="18" builtinId="8" hidden="1"/>
    <cellStyle name="Hipervínculo" xfId="20" builtinId="8" hidden="1"/>
    <cellStyle name="Hipervínculo" xfId="22" builtinId="8" hidden="1"/>
    <cellStyle name="Hipervínculo" xfId="24" builtinId="8" hidden="1"/>
    <cellStyle name="Hipervínculo" xfId="26" builtinId="8" hidden="1"/>
    <cellStyle name="Hipervínculo" xfId="28" builtinId="8" hidden="1"/>
    <cellStyle name="Hipervínculo" xfId="30" builtinId="8" hidden="1"/>
    <cellStyle name="Hipervínculo" xfId="32" builtinId="8" hidden="1"/>
    <cellStyle name="Hipervínculo" xfId="34" builtinId="8" hidden="1"/>
    <cellStyle name="Hipervínculo" xfId="36" builtinId="8" hidden="1"/>
    <cellStyle name="Hipervínculo" xfId="38" builtinId="8" hidden="1"/>
    <cellStyle name="Hipervínculo" xfId="40" builtinId="8" hidden="1"/>
    <cellStyle name="Hipervínculo" xfId="42" builtinId="8" hidden="1"/>
    <cellStyle name="Hipervínculo" xfId="44" builtinId="8" hidden="1"/>
    <cellStyle name="Hipervínculo" xfId="46" builtinId="8" hidden="1"/>
    <cellStyle name="Hipervínculo" xfId="48" builtinId="8" hidden="1"/>
    <cellStyle name="Hipervínculo" xfId="50" builtinId="8" hidden="1"/>
    <cellStyle name="Hipervínculo" xfId="52" builtinId="8" hidden="1"/>
    <cellStyle name="Hipervínculo" xfId="54" builtinId="8" hidden="1"/>
    <cellStyle name="Hipervínculo" xfId="56" builtinId="8" hidden="1"/>
    <cellStyle name="Hipervínculo" xfId="58" builtinId="8" hidden="1"/>
    <cellStyle name="Hipervínculo" xfId="60" builtinId="8" hidden="1"/>
    <cellStyle name="Hipervínculo" xfId="62" builtinId="8" hidden="1"/>
    <cellStyle name="Hipervínculo" xfId="64" builtinId="8" hidden="1"/>
    <cellStyle name="Hipervínculo" xfId="66" builtinId="8" hidden="1"/>
    <cellStyle name="Hipervínculo" xfId="68" builtinId="8" hidden="1"/>
    <cellStyle name="Hipervínculo" xfId="70" builtinId="8" hidden="1"/>
    <cellStyle name="Hipervínculo" xfId="72" builtinId="8" hidden="1"/>
    <cellStyle name="Hipervínculo" xfId="74" builtinId="8" hidden="1"/>
    <cellStyle name="Hipervínculo" xfId="76" builtinId="8" hidden="1"/>
    <cellStyle name="Hipervínculo" xfId="78" builtinId="8" hidden="1"/>
    <cellStyle name="Hipervínculo" xfId="80" builtinId="8" hidden="1"/>
    <cellStyle name="Hipervínculo" xfId="82" builtinId="8" hidden="1"/>
    <cellStyle name="Hipervínculo" xfId="84" builtinId="8" hidden="1"/>
    <cellStyle name="Hipervínculo" xfId="86" builtinId="8" hidden="1"/>
    <cellStyle name="Hipervínculo" xfId="88" builtinId="8" hidden="1"/>
    <cellStyle name="Hipervínculo" xfId="90" builtinId="8" hidden="1"/>
    <cellStyle name="Hipervínculo" xfId="93" builtinId="8" hidden="1"/>
    <cellStyle name="Hipervínculo" xfId="98" builtinId="8" hidden="1"/>
    <cellStyle name="Hipervínculo" xfId="100" builtinId="8" hidden="1"/>
    <cellStyle name="Hipervínculo" xfId="102" builtinId="8" hidden="1"/>
    <cellStyle name="Hipervínculo" xfId="104" builtinId="8" hidden="1"/>
    <cellStyle name="Hipervínculo visitado" xfId="3" builtinId="9" hidden="1"/>
    <cellStyle name="Hipervínculo visitado" xfId="5" builtinId="9" hidden="1"/>
    <cellStyle name="Hipervínculo visitado" xfId="7" builtinId="9" hidden="1"/>
    <cellStyle name="Hipervínculo visitado" xfId="9" builtinId="9" hidden="1"/>
    <cellStyle name="Hipervínculo visitado" xfId="11" builtinId="9" hidden="1"/>
    <cellStyle name="Hipervínculo visitado" xfId="13" builtinId="9" hidden="1"/>
    <cellStyle name="Hipervínculo visitado" xfId="15" builtinId="9" hidden="1"/>
    <cellStyle name="Hipervínculo visitado" xfId="17" builtinId="9" hidden="1"/>
    <cellStyle name="Hipervínculo visitado" xfId="19" builtinId="9" hidden="1"/>
    <cellStyle name="Hipervínculo visitado" xfId="21" builtinId="9" hidden="1"/>
    <cellStyle name="Hipervínculo visitado" xfId="23" builtinId="9" hidden="1"/>
    <cellStyle name="Hipervínculo visitado" xfId="25" builtinId="9" hidden="1"/>
    <cellStyle name="Hipervínculo visitado" xfId="27" builtinId="9" hidden="1"/>
    <cellStyle name="Hipervínculo visitado" xfId="29" builtinId="9" hidden="1"/>
    <cellStyle name="Hipervínculo visitado" xfId="31" builtinId="9" hidden="1"/>
    <cellStyle name="Hipervínculo visitado" xfId="33" builtinId="9" hidden="1"/>
    <cellStyle name="Hipervínculo visitado" xfId="35" builtinId="9" hidden="1"/>
    <cellStyle name="Hipervínculo visitado" xfId="37" builtinId="9" hidden="1"/>
    <cellStyle name="Hipervínculo visitado" xfId="39" builtinId="9" hidden="1"/>
    <cellStyle name="Hipervínculo visitado" xfId="41" builtinId="9" hidden="1"/>
    <cellStyle name="Hipervínculo visitado" xfId="43" builtinId="9" hidden="1"/>
    <cellStyle name="Hipervínculo visitado" xfId="45" builtinId="9" hidden="1"/>
    <cellStyle name="Hipervínculo visitado" xfId="47" builtinId="9" hidden="1"/>
    <cellStyle name="Hipervínculo visitado" xfId="49" builtinId="9" hidden="1"/>
    <cellStyle name="Hipervínculo visitado" xfId="51" builtinId="9" hidden="1"/>
    <cellStyle name="Hipervínculo visitado" xfId="53" builtinId="9" hidden="1"/>
    <cellStyle name="Hipervínculo visitado" xfId="55" builtinId="9" hidden="1"/>
    <cellStyle name="Hipervínculo visitado" xfId="57" builtinId="9" hidden="1"/>
    <cellStyle name="Hipervínculo visitado" xfId="59" builtinId="9" hidden="1"/>
    <cellStyle name="Hipervínculo visitado" xfId="61" builtinId="9" hidden="1"/>
    <cellStyle name="Hipervínculo visitado" xfId="63" builtinId="9" hidden="1"/>
    <cellStyle name="Hipervínculo visitado" xfId="65" builtinId="9" hidden="1"/>
    <cellStyle name="Hipervínculo visitado" xfId="67" builtinId="9" hidden="1"/>
    <cellStyle name="Hipervínculo visitado" xfId="69" builtinId="9" hidden="1"/>
    <cellStyle name="Hipervínculo visitado" xfId="71" builtinId="9" hidden="1"/>
    <cellStyle name="Hipervínculo visitado" xfId="73" builtinId="9" hidden="1"/>
    <cellStyle name="Hipervínculo visitado" xfId="75" builtinId="9" hidden="1"/>
    <cellStyle name="Hipervínculo visitado" xfId="77" builtinId="9" hidden="1"/>
    <cellStyle name="Hipervínculo visitado" xfId="79" builtinId="9" hidden="1"/>
    <cellStyle name="Hipervínculo visitado" xfId="81" builtinId="9" hidden="1"/>
    <cellStyle name="Hipervínculo visitado" xfId="83" builtinId="9" hidden="1"/>
    <cellStyle name="Hipervínculo visitado" xfId="85" builtinId="9" hidden="1"/>
    <cellStyle name="Hipervínculo visitado" xfId="87" builtinId="9" hidden="1"/>
    <cellStyle name="Hipervínculo visitado" xfId="89" builtinId="9" hidden="1"/>
    <cellStyle name="Hipervínculo visitado" xfId="91" builtinId="9" hidden="1"/>
    <cellStyle name="Hipervínculo visitado" xfId="94" builtinId="9" hidden="1"/>
    <cellStyle name="Hipervínculo visitado" xfId="99" builtinId="9" hidden="1"/>
    <cellStyle name="Hipervínculo visitado" xfId="101" builtinId="9" hidden="1"/>
    <cellStyle name="Hipervínculo visitado" xfId="103" builtinId="9" hidden="1"/>
    <cellStyle name="Hipervínculo visitado" xfId="105" builtinId="9" hidden="1"/>
    <cellStyle name="Millares" xfId="1" builtinId="3"/>
    <cellStyle name="Millares [0] 2" xfId="116" xr:uid="{00000000-0005-0000-0000-000065000000}"/>
    <cellStyle name="Millares 2" xfId="112" xr:uid="{00000000-0005-0000-0000-000066000000}"/>
    <cellStyle name="Millares 2 2" xfId="120" xr:uid="{00000000-0005-0000-0000-000067000000}"/>
    <cellStyle name="Millares 2 2 4" xfId="122" xr:uid="{00000000-0005-0000-0000-000068000000}"/>
    <cellStyle name="Millares 3" xfId="121" xr:uid="{00000000-0005-0000-0000-000069000000}"/>
    <cellStyle name="Moneda" xfId="95" builtinId="4"/>
    <cellStyle name="Moneda [0] 2" xfId="92" xr:uid="{00000000-0005-0000-0000-00006B000000}"/>
    <cellStyle name="Moneda [0] 3" xfId="123" xr:uid="{00000000-0005-0000-0000-00006C000000}"/>
    <cellStyle name="Moneda 10 2" xfId="124" xr:uid="{00000000-0005-0000-0000-00006D000000}"/>
    <cellStyle name="Moneda 2" xfId="107" xr:uid="{00000000-0005-0000-0000-00006E000000}"/>
    <cellStyle name="Normal" xfId="0" builtinId="0"/>
    <cellStyle name="Normal 10" xfId="111" xr:uid="{00000000-0005-0000-0000-000070000000}"/>
    <cellStyle name="Normal 14" xfId="109" xr:uid="{00000000-0005-0000-0000-000071000000}"/>
    <cellStyle name="Normal 15" xfId="119" xr:uid="{00000000-0005-0000-0000-000072000000}"/>
    <cellStyle name="Normal 16" xfId="125" xr:uid="{00000000-0005-0000-0000-000073000000}"/>
    <cellStyle name="Normal 2" xfId="97" xr:uid="{00000000-0005-0000-0000-000074000000}"/>
    <cellStyle name="Normal 3" xfId="108" xr:uid="{00000000-0005-0000-0000-000075000000}"/>
    <cellStyle name="Normal 4" xfId="113" xr:uid="{00000000-0005-0000-0000-000076000000}"/>
    <cellStyle name="Normal 4 2" xfId="114" xr:uid="{00000000-0005-0000-0000-000077000000}"/>
    <cellStyle name="Normal 5" xfId="115" xr:uid="{00000000-0005-0000-0000-000078000000}"/>
    <cellStyle name="Normal 6" xfId="117" xr:uid="{00000000-0005-0000-0000-000079000000}"/>
    <cellStyle name="Normal 7" xfId="118" xr:uid="{00000000-0005-0000-0000-00007A000000}"/>
    <cellStyle name="Porcentaje" xfId="96" builtinId="5"/>
    <cellStyle name="Porcentaje 3" xfId="110" xr:uid="{00000000-0005-0000-0000-00007C000000}"/>
    <cellStyle name="Porcentual 2" xfId="106" xr:uid="{00000000-0005-0000-0000-00007D000000}"/>
  </cellStyles>
  <dxfs count="304">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auto="1"/>
      </font>
      <fill>
        <patternFill>
          <bgColor rgb="FFFF0000"/>
        </patternFill>
      </fill>
    </dxf>
    <dxf>
      <fill>
        <patternFill>
          <bgColor rgb="FFFF0000"/>
        </patternFill>
      </fill>
    </dxf>
    <dxf>
      <font>
        <color auto="1"/>
      </font>
      <fill>
        <patternFill>
          <bgColor rgb="FFFF0000"/>
        </patternFill>
      </fill>
    </dxf>
    <dxf>
      <fill>
        <patternFill>
          <bgColor rgb="FFFF0000"/>
        </patternFill>
      </fill>
    </dxf>
    <dxf>
      <font>
        <color auto="1"/>
      </font>
      <fill>
        <patternFill>
          <bgColor rgb="FFFF0000"/>
        </patternFill>
      </fill>
    </dxf>
    <dxf>
      <fill>
        <patternFill>
          <bgColor rgb="FFFF0000"/>
        </patternFill>
      </fill>
    </dxf>
    <dxf>
      <font>
        <color auto="1"/>
      </font>
      <fill>
        <patternFill>
          <bgColor rgb="FFFF0000"/>
        </patternFill>
      </fill>
    </dxf>
    <dxf>
      <fill>
        <patternFill>
          <bgColor rgb="FFFF0000"/>
        </patternFill>
      </fill>
    </dxf>
    <dxf>
      <font>
        <color auto="1"/>
      </font>
      <fill>
        <patternFill>
          <bgColor rgb="FFFF0000"/>
        </patternFill>
      </fill>
    </dxf>
    <dxf>
      <fill>
        <patternFill>
          <bgColor rgb="FFFF0000"/>
        </patternFill>
      </fill>
    </dxf>
    <dxf>
      <font>
        <color auto="1"/>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auto="1"/>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auto="1"/>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auto="1"/>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auto="1"/>
      </font>
      <fill>
        <patternFill>
          <bgColor rgb="FFFF0000"/>
        </patternFill>
      </fill>
    </dxf>
    <dxf>
      <fill>
        <patternFill>
          <bgColor rgb="FFFF0000"/>
        </patternFill>
      </fill>
    </dxf>
    <dxf>
      <font>
        <color auto="1"/>
      </font>
      <fill>
        <patternFill>
          <bgColor rgb="FFFF0000"/>
        </patternFill>
      </fill>
    </dxf>
    <dxf>
      <fill>
        <patternFill>
          <bgColor rgb="FFFF0000"/>
        </patternFill>
      </fill>
    </dxf>
    <dxf>
      <font>
        <color auto="1"/>
      </font>
      <fill>
        <patternFill>
          <bgColor rgb="FFFF0000"/>
        </patternFill>
      </fill>
    </dxf>
    <dxf>
      <fill>
        <patternFill>
          <bgColor rgb="FFFF0000"/>
        </patternFill>
      </fill>
    </dxf>
    <dxf>
      <font>
        <color auto="1"/>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5.xml"/><Relationship Id="rId18" Type="http://schemas.openxmlformats.org/officeDocument/2006/relationships/externalLink" Target="externalLinks/externalLink10.xml"/><Relationship Id="rId26" Type="http://schemas.openxmlformats.org/officeDocument/2006/relationships/externalLink" Target="externalLinks/externalLink18.xml"/><Relationship Id="rId3" Type="http://schemas.openxmlformats.org/officeDocument/2006/relationships/worksheet" Target="worksheets/sheet3.xml"/><Relationship Id="rId21" Type="http://schemas.openxmlformats.org/officeDocument/2006/relationships/externalLink" Target="externalLinks/externalLink13.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externalLink" Target="externalLinks/externalLink9.xml"/><Relationship Id="rId25" Type="http://schemas.openxmlformats.org/officeDocument/2006/relationships/externalLink" Target="externalLinks/externalLink17.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externalLink" Target="externalLinks/externalLink8.xml"/><Relationship Id="rId20" Type="http://schemas.openxmlformats.org/officeDocument/2006/relationships/externalLink" Target="externalLinks/externalLink12.xml"/><Relationship Id="rId29" Type="http://schemas.openxmlformats.org/officeDocument/2006/relationships/externalLink" Target="externalLinks/externalLink2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24" Type="http://schemas.openxmlformats.org/officeDocument/2006/relationships/externalLink" Target="externalLinks/externalLink16.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externalLink" Target="externalLinks/externalLink7.xml"/><Relationship Id="rId23" Type="http://schemas.openxmlformats.org/officeDocument/2006/relationships/externalLink" Target="externalLinks/externalLink15.xml"/><Relationship Id="rId28" Type="http://schemas.openxmlformats.org/officeDocument/2006/relationships/externalLink" Target="externalLinks/externalLink20.xml"/><Relationship Id="rId10" Type="http://schemas.openxmlformats.org/officeDocument/2006/relationships/externalLink" Target="externalLinks/externalLink2.xml"/><Relationship Id="rId19" Type="http://schemas.openxmlformats.org/officeDocument/2006/relationships/externalLink" Target="externalLinks/externalLink11.xml"/><Relationship Id="rId31" Type="http://schemas.openxmlformats.org/officeDocument/2006/relationships/externalLink" Target="externalLinks/externalLink23.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externalLink" Target="externalLinks/externalLink6.xml"/><Relationship Id="rId22" Type="http://schemas.openxmlformats.org/officeDocument/2006/relationships/externalLink" Target="externalLinks/externalLink14.xml"/><Relationship Id="rId27" Type="http://schemas.openxmlformats.org/officeDocument/2006/relationships/externalLink" Target="externalLinks/externalLink19.xml"/><Relationship Id="rId30" Type="http://schemas.openxmlformats.org/officeDocument/2006/relationships/externalLink" Target="externalLinks/externalLink22.xml"/><Relationship Id="rId35" Type="http://schemas.openxmlformats.org/officeDocument/2006/relationships/calcChain" Target="calcChain.xml"/><Relationship Id="rId8" Type="http://schemas.openxmlformats.org/officeDocument/2006/relationships/worksheet" Target="worksheets/sheet8.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47625</xdr:colOff>
      <xdr:row>1</xdr:row>
      <xdr:rowOff>95250</xdr:rowOff>
    </xdr:from>
    <xdr:to>
      <xdr:col>2</xdr:col>
      <xdr:colOff>1222375</xdr:colOff>
      <xdr:row>1</xdr:row>
      <xdr:rowOff>1000125</xdr:rowOff>
    </xdr:to>
    <xdr:pic>
      <xdr:nvPicPr>
        <xdr:cNvPr id="2" name="Imagen 7" descr="Descripción: logo-unicauca">
          <a:extLst>
            <a:ext uri="{FF2B5EF4-FFF2-40B4-BE49-F238E27FC236}">
              <a16:creationId xmlns:a16="http://schemas.microsoft.com/office/drawing/2014/main" id="{01D51889-CD80-4C22-88AA-9EA8C115D58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85875" y="285750"/>
          <a:ext cx="1174750" cy="904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24946</xdr:colOff>
      <xdr:row>7</xdr:row>
      <xdr:rowOff>73087</xdr:rowOff>
    </xdr:from>
    <xdr:to>
      <xdr:col>2</xdr:col>
      <xdr:colOff>1196861</xdr:colOff>
      <xdr:row>7</xdr:row>
      <xdr:rowOff>1329532</xdr:rowOff>
    </xdr:to>
    <xdr:pic>
      <xdr:nvPicPr>
        <xdr:cNvPr id="3" name="Imagen 7" descr="Descripción: logo-unicauca">
          <a:extLst>
            <a:ext uri="{FF2B5EF4-FFF2-40B4-BE49-F238E27FC236}">
              <a16:creationId xmlns:a16="http://schemas.microsoft.com/office/drawing/2014/main" id="{05B3CA7F-D992-4A0C-8464-9C6BB270865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63196" y="3140137"/>
          <a:ext cx="1171915" cy="125644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uminacion%20estadio\PRESUPUESTO.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Servidor\50129%20fonade%20zona%20sur\Users\adolfo\Desktop\PRESUPUESTO%20INGENIE.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Servidor\50129%20fonade%20zona%20sur\Users\adolfo\Desktop\ING%20INGENIRIA%20S.A\B7A%20-Cancha%20750\3.%20Dise&#241;o%20Hidrosanitario\SABANA_PRESUPUESTO_CanchaMultiple_900_08sep2012.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H:\Users\ST-PF0CGH9Q\Downloads\01%20VICERRECTORIA\PRESUPUESTO%20CIUDADELA\PRESUPUESTO%20PRIMERA%20ETAPA%20CIUDADELA%20SANTANDER%20PLIEGO%20LICITACION.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VILLA%20TAKOA/Presupuesto/APUS%20VILLA%20TAKOA.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F:\Users\mangaritab\Downloads\PRESUPUESTOS%2017%20-%2010%20-%202013\21-PRESUPUESTO%20EL%20CARMEN%20-%20YARIMA\Gepa\PRECIOS%20INVIAS\apus%20febrero%20de%202012%20-%20GRUPO%203.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F:\Users\USUARIO\Downloads\apus%20febrero%202012%20BOYACA%20(1)\apus%20febrero%20de%202012%20-%20GRUPO%201.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E:\Users\Cristian\AppData\Local\Temp\PRESUPUESTO%20PROYECTO%203%20AULAS%201%20PISO%20INCHUCHALA.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E:\01%20VICERRECTORIA\02%20RESIDENCIAS%20UNIVERSITARIAS\DEFINITIVO_RESIDENCIA_UNIVERSITARIAS\28%20EVALUACION%20FINAL%20TECNICA%20-%20FINANCIERA%20-%20JURIDICA%20LP%20No.%2028-2017%20formulas.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01%20VICERRECTORIA/02%20RESIDENCIAS%20UNIVERSITARIAS/DEFINITIVO_RESIDENCIA_UNIVERSITARIAS/28%20EVALUACION%20FINAL%20TECNICA%20-%20FINANCIERA%20-%20JURIDICA%20LP%20No.%2028-2017%20formulas.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Servidor\50129%20fonade%20zona%20sur\Users\adolfo\Downloads\1409-2012_Presupuesto_750(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Users\Planeacion2\Downloads\Users\adolfo\Desktop\ING%20INGENIRIA%20S.A\3.%20GRUPO%20B\B06A-CUBIERTA%20DEPORTIVA%20750m\7.%20Presupuesto\09112012_Versi&#243;n_03\Z_Alta_750M&#178;\0911-2012_Presupuesto_750%20_Alta_Suelo%20AB_V03.xlsx"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H:\Users\STJKXNPW1\Downloads\PROYECTO%20RG-2013-005%20CIUDADELA%20UNIV-OK\Ciudadela%20Universitaria%20Norte%20Sede%20Santander%20V7-FINAL%20JEFE.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E:\Users\Planeacion2\Downloads\ENTIDADES%20TERRITORIALES\Popay&#225;n\Popay&#225;n%20062\G4-062-05\1.3%20FORMULACION%20TECNICA%20DEL%20PROYECTO\1.3.3%20Presupuesto%20de%20obra\PRESUPUESTO\POPAY&#193;N%20062%20presupuesto.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Servidor\50129%20fonade%20zona%20sur\SABANA_PRESUPUESTO.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E:\UNIVERSIDAD\2019\procesos%20de%20licitaci&#243;n\Licitaciones\EVALUACION%20TECNICA%2003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5963A2BF\PRESUPUESTO%20Y%20APUS%20608-MONIQUIRAMARZO.LXS.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E:\Users\Planeacion2\Downloads\Documents%20and%20Settings\Windows%20XP\Configuraci&#243;n%20local\Temp\Licitacion%202001%20Timbiqui\Acts.%20Recibo%20y%20Liquid.%20Parcial%2001%20puerto%20saija.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E:\Users\usuario\AppData\Local\Microsoft\Windows\Temporary%20Internet%20Files\Content.IE5\7K18BQR2\PRESUPUESTO%20PROYECTO%203%20AULAS%201%20PISO%20INCHUCHALA.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E:\Users\Planeacion2\Downloads\Backup15-07-06\Disco-C\INTERNET%20DIEGO%202\propuestas\2007\PALMIRA\ALCANTARILLADO\CONS.%20GRIMALDO\sobre%201\FORMULARIOs%20y%20presupuesto.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F:\ALIRIO\Acued%20y%20Alcant\Presup%20Colector%20Aux.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Servidor\50129%20fonade%20zona%20sur\contrato%20de%20consultoria\6.%20Proyecto\17.Caloto\10.%20Presupuesto%20-%20Analisis%20Unitarios\10.1.Presupuesto\900m&#178;_Zona_Alta\0911-2012_Presupuesto_900%20_Alta_Suelo%20CD_V04.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E:\Users\Planeacion2\Downloads\Users\USUARI~1\AppData\Local\Temp\Rar$DIa0.844\APU.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UP."/>
      <sheetName val="FORMATO-UPME-01"/>
      <sheetName val="MATERIALES"/>
      <sheetName val="DATOS"/>
      <sheetName val="M-0 NORTE"/>
      <sheetName val="FORMATO-UPME-01 (2)"/>
      <sheetName val="M-0 CENTRO (2)"/>
      <sheetName val="M-0 CENTRO"/>
      <sheetName val="CANTDS"/>
      <sheetName val="CANTDSTRAFO-PROTECC."/>
      <sheetName val="CANTDS-SEC"/>
      <sheetName val="PORCENTAJES"/>
      <sheetName val="M.O.SEC-TRAF-PROT."/>
      <sheetName val="M.O.PRIM"/>
      <sheetName val="TRANSP"/>
      <sheetName val="PRE-TRAF-PROT."/>
      <sheetName val="PRE-SEC"/>
      <sheetName val="PRE-PRIM"/>
      <sheetName val="M-0 SUR"/>
      <sheetName val="M-IO ESPEC."/>
      <sheetName val="PORTADA"/>
      <sheetName val="PORTADA (2)"/>
      <sheetName val="ALCALDES"/>
      <sheetName val="PRESUP.LOSPINOSLALAGUNA"/>
      <sheetName val="PRESUP.PARAMILLOII"/>
      <sheetName val="Presup"/>
      <sheetName val="Unitarios"/>
      <sheetName val="An-Unit "/>
      <sheetName val="Insum"/>
      <sheetName val="U001"/>
      <sheetName val="U002"/>
      <sheetName val="U003"/>
      <sheetName val="U004"/>
      <sheetName val="U005"/>
      <sheetName val="U006"/>
      <sheetName val="U007"/>
      <sheetName val="U008"/>
      <sheetName val="U009"/>
      <sheetName val="U010"/>
      <sheetName val="U011"/>
      <sheetName val="U012"/>
      <sheetName val="U013"/>
      <sheetName val="U014"/>
      <sheetName val="U015"/>
      <sheetName val="U016"/>
      <sheetName val="U017"/>
      <sheetName val="U018"/>
      <sheetName val="U019"/>
      <sheetName val="U020"/>
      <sheetName val="U021"/>
      <sheetName val="U022"/>
      <sheetName val="U023"/>
      <sheetName val="U024"/>
      <sheetName val="U025"/>
      <sheetName val="U026"/>
      <sheetName val="U027"/>
      <sheetName val="U028"/>
      <sheetName val="U029"/>
      <sheetName val="U030"/>
      <sheetName val="U031"/>
      <sheetName val="U032"/>
      <sheetName val="U033"/>
      <sheetName val="U034"/>
      <sheetName val="U035"/>
      <sheetName val="U036"/>
      <sheetName val="U037"/>
      <sheetName val="U038"/>
      <sheetName val="U039"/>
      <sheetName val="U040"/>
    </sheetNames>
    <sheetDataSet>
      <sheetData sheetId="0"/>
      <sheetData sheetId="1"/>
      <sheetData sheetId="2"/>
      <sheetData sheetId="3"/>
      <sheetData sheetId="4">
        <row r="76">
          <cell r="A76" t="str">
            <v>CODIGO</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ow r="76">
          <cell r="A76" t="str">
            <v>CODIGO</v>
          </cell>
        </row>
      </sheetData>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 de actividades Zona 1 "/>
      <sheetName val="Cuadro Comparativo "/>
      <sheetName val="Presupuesto"/>
      <sheetName val="A.P.U"/>
      <sheetName val="Insumos"/>
      <sheetName val="Cuadrillas"/>
      <sheetName val="Hoja1"/>
    </sheetNames>
    <sheetDataSet>
      <sheetData sheetId="0" refreshError="1"/>
      <sheetData sheetId="1" refreshError="1"/>
      <sheetData sheetId="2" refreshError="1"/>
      <sheetData sheetId="3" refreshError="1"/>
      <sheetData sheetId="4" refreshError="1">
        <row r="1813">
          <cell r="B1813" t="str">
            <v>ANDES</v>
          </cell>
        </row>
        <row r="1814">
          <cell r="B1814" t="str">
            <v>APIAY</v>
          </cell>
        </row>
        <row r="1815">
          <cell r="B1815" t="str">
            <v>ARAUCA</v>
          </cell>
        </row>
        <row r="1816">
          <cell r="B1816" t="str">
            <v>ARMENIA</v>
          </cell>
        </row>
        <row r="1817">
          <cell r="B1817" t="str">
            <v>BARANCABERMEGA</v>
          </cell>
        </row>
        <row r="1818">
          <cell r="B1818" t="str">
            <v>BARRANQUILLA</v>
          </cell>
        </row>
        <row r="1819">
          <cell r="B1819" t="str">
            <v>BELLO</v>
          </cell>
        </row>
        <row r="1820">
          <cell r="B1820" t="str">
            <v>BOGOTA</v>
          </cell>
        </row>
        <row r="1821">
          <cell r="B1821" t="str">
            <v>BUCARAMANGA</v>
          </cell>
        </row>
        <row r="1822">
          <cell r="B1822" t="str">
            <v>BUENAVISTA</v>
          </cell>
        </row>
        <row r="1823">
          <cell r="B1823" t="str">
            <v>BUGA</v>
          </cell>
        </row>
        <row r="1824">
          <cell r="B1824" t="str">
            <v>CALAMAR</v>
          </cell>
        </row>
        <row r="1825">
          <cell r="B1825" t="str">
            <v>CALI</v>
          </cell>
        </row>
        <row r="1826">
          <cell r="B1826" t="str">
            <v>CAREPA</v>
          </cell>
        </row>
        <row r="1827">
          <cell r="B1827" t="str">
            <v>CARTAGO</v>
          </cell>
        </row>
        <row r="1828">
          <cell r="B1828" t="str">
            <v>CHAPARRAL</v>
          </cell>
        </row>
        <row r="1829">
          <cell r="B1829" t="str">
            <v>CHIQUINQUIRA</v>
          </cell>
        </row>
        <row r="1830">
          <cell r="B1830" t="str">
            <v>CIENAGA</v>
          </cell>
        </row>
        <row r="1831">
          <cell r="B1831" t="str">
            <v>CUCUTA</v>
          </cell>
        </row>
        <row r="1832">
          <cell r="B1832" t="str">
            <v>CUMARIO</v>
          </cell>
        </row>
        <row r="1833">
          <cell r="B1833" t="str">
            <v>DUITAMA</v>
          </cell>
        </row>
        <row r="1834">
          <cell r="B1834" t="str">
            <v>FLORENCIA</v>
          </cell>
        </row>
        <row r="1835">
          <cell r="B1835" t="str">
            <v>FUSAGASUGA</v>
          </cell>
        </row>
        <row r="1836">
          <cell r="B1836" t="str">
            <v>GARZON</v>
          </cell>
        </row>
        <row r="1837">
          <cell r="B1837" t="str">
            <v>GRANADA</v>
          </cell>
        </row>
        <row r="1838">
          <cell r="B1838" t="str">
            <v>HONDA</v>
          </cell>
        </row>
        <row r="1839">
          <cell r="B1839" t="str">
            <v>IBAGUE</v>
          </cell>
        </row>
        <row r="1840">
          <cell r="B1840" t="str">
            <v>IPIALES</v>
          </cell>
        </row>
        <row r="1841">
          <cell r="B1841" t="str">
            <v>LA PLATA</v>
          </cell>
        </row>
        <row r="1842">
          <cell r="B1842" t="str">
            <v>LARANDIA</v>
          </cell>
        </row>
        <row r="1843">
          <cell r="B1843" t="str">
            <v>LETICIA</v>
          </cell>
        </row>
        <row r="1844">
          <cell r="B1844" t="str">
            <v>LOS FARALLONES</v>
          </cell>
        </row>
        <row r="1845">
          <cell r="B1845" t="str">
            <v>MALAMBO</v>
          </cell>
        </row>
        <row r="1846">
          <cell r="B1846" t="str">
            <v>MANIZALES</v>
          </cell>
        </row>
        <row r="1847">
          <cell r="B1847" t="str">
            <v>MEDELLIN</v>
          </cell>
        </row>
        <row r="1848">
          <cell r="B1848" t="str">
            <v>MELGAR</v>
          </cell>
        </row>
        <row r="1849">
          <cell r="B1849" t="str">
            <v>MITU</v>
          </cell>
        </row>
        <row r="1850">
          <cell r="B1850" t="str">
            <v>MOCOA</v>
          </cell>
        </row>
        <row r="1851">
          <cell r="B1851" t="str">
            <v>MONTENEGRO</v>
          </cell>
        </row>
        <row r="1852">
          <cell r="B1852" t="str">
            <v>MONTERIA</v>
          </cell>
        </row>
        <row r="1853">
          <cell r="B1853" t="str">
            <v>NEIVA</v>
          </cell>
        </row>
        <row r="1854">
          <cell r="B1854" t="str">
            <v>OCAÑA</v>
          </cell>
        </row>
        <row r="1855">
          <cell r="B1855" t="str">
            <v>PALMIRA</v>
          </cell>
        </row>
        <row r="1856">
          <cell r="B1856" t="str">
            <v>PAMPLONA</v>
          </cell>
        </row>
        <row r="1857">
          <cell r="B1857" t="str">
            <v>PASTO</v>
          </cell>
        </row>
        <row r="1858">
          <cell r="B1858" t="str">
            <v>PELAYA</v>
          </cell>
        </row>
        <row r="1859">
          <cell r="B1859" t="str">
            <v>PEREIRA</v>
          </cell>
        </row>
        <row r="1860">
          <cell r="B1860" t="str">
            <v>PITALITO</v>
          </cell>
        </row>
        <row r="1861">
          <cell r="B1861" t="str">
            <v>POPAYAN</v>
          </cell>
        </row>
        <row r="1862">
          <cell r="B1862" t="str">
            <v>PUERTO ASIS</v>
          </cell>
        </row>
        <row r="1863">
          <cell r="B1863" t="str">
            <v>PUERTO BERRIO</v>
          </cell>
        </row>
        <row r="1864">
          <cell r="B1864" t="str">
            <v>PUERTO CARREÑO</v>
          </cell>
        </row>
        <row r="1865">
          <cell r="B1865" t="str">
            <v>PUERTO INIRIDA</v>
          </cell>
        </row>
        <row r="1866">
          <cell r="B1866" t="str">
            <v>PUERTO RICO</v>
          </cell>
        </row>
        <row r="1867">
          <cell r="B1867" t="str">
            <v>QUIBDO</v>
          </cell>
        </row>
        <row r="1868">
          <cell r="B1868" t="str">
            <v>RIOHACHA</v>
          </cell>
        </row>
        <row r="1869">
          <cell r="B1869" t="str">
            <v>RIONEGRO</v>
          </cell>
        </row>
        <row r="1870">
          <cell r="B1870" t="str">
            <v>SAMORE</v>
          </cell>
        </row>
        <row r="1871">
          <cell r="B1871" t="str">
            <v>SAN JOSE DEL GUAVIARE</v>
          </cell>
        </row>
        <row r="1872">
          <cell r="B1872" t="str">
            <v>SAN PEDRO DE URABA</v>
          </cell>
        </row>
        <row r="1873">
          <cell r="B1873" t="str">
            <v>SAN RAFAEL</v>
          </cell>
        </row>
        <row r="1874">
          <cell r="B1874" t="str">
            <v>SAN VICENTE CHUCURRI</v>
          </cell>
        </row>
        <row r="1875">
          <cell r="B1875" t="str">
            <v>SAN VICENTE DEL CAGUAN</v>
          </cell>
        </row>
        <row r="1876">
          <cell r="B1876" t="str">
            <v>SANTA MARTA</v>
          </cell>
        </row>
        <row r="1877">
          <cell r="B1877" t="str">
            <v>SARAVENA</v>
          </cell>
        </row>
        <row r="1878">
          <cell r="B1878" t="str">
            <v>SOCORRO</v>
          </cell>
        </row>
        <row r="1879">
          <cell r="B1879" t="str">
            <v>SOGAMOSO</v>
          </cell>
        </row>
        <row r="1880">
          <cell r="B1880" t="str">
            <v>SUMAPAZ</v>
          </cell>
        </row>
        <row r="1881">
          <cell r="B1881" t="str">
            <v>TAME</v>
          </cell>
        </row>
        <row r="1882">
          <cell r="B1882" t="str">
            <v>TAURAMENA</v>
          </cell>
        </row>
        <row r="1883">
          <cell r="B1883" t="str">
            <v>TIBU</v>
          </cell>
        </row>
        <row r="1884">
          <cell r="B1884" t="str">
            <v>TUNJA</v>
          </cell>
        </row>
        <row r="1885">
          <cell r="B1885" t="str">
            <v>UBALA</v>
          </cell>
        </row>
        <row r="1886">
          <cell r="B1886" t="str">
            <v>VALLEDUPAR</v>
          </cell>
        </row>
        <row r="1887">
          <cell r="B1887" t="str">
            <v>VENECIA</v>
          </cell>
        </row>
        <row r="1888">
          <cell r="B1888" t="str">
            <v>VILLAVICENCIO</v>
          </cell>
        </row>
        <row r="1889">
          <cell r="B1889" t="str">
            <v>YOPAL</v>
          </cell>
        </row>
        <row r="1890">
          <cell r="B1890" t="str">
            <v>ZARAGOZA</v>
          </cell>
        </row>
      </sheetData>
      <sheetData sheetId="5" refreshError="1"/>
      <sheetData sheetId="6"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UPUESTO"/>
      <sheetName val="INSUMOS"/>
      <sheetName val="XComponentes"/>
      <sheetName val="XActividades"/>
      <sheetName val="AIU Nuevo"/>
      <sheetName val="ANALISIS DE AIU"/>
      <sheetName val="Cuadro Resumen"/>
      <sheetName val="Resumen m2"/>
      <sheetName val="DOTACIÓN"/>
      <sheetName val="Datos entrada"/>
      <sheetName val="Salarios"/>
      <sheetName val="Cuadrillas"/>
      <sheetName val="Trans"/>
      <sheetName val="Equ"/>
      <sheetName val="Mat"/>
      <sheetName val="Hoja Base"/>
      <sheetName val="Mort 1-3"/>
      <sheetName val="Mort 1-3 Imper"/>
      <sheetName val="Mort 1-4"/>
      <sheetName val="Mort 1-4 Imper"/>
      <sheetName val="Mort 1-5"/>
      <sheetName val="Mort 1-7"/>
      <sheetName val="Concr 1,500"/>
      <sheetName val="Concr 2,000"/>
      <sheetName val="Concr 2,500"/>
      <sheetName val="Concr 3,000"/>
      <sheetName val="Concr 3,500"/>
      <sheetName val="Concr 4,000 "/>
      <sheetName val=" Acero 60000 Refuerzo "/>
      <sheetName val=" Malla Electrosoldada "/>
      <sheetName val="P Eléctrico"/>
      <sheetName val="P Agua Fria"/>
      <sheetName val="P Sanitario"/>
      <sheetName val="Granito pulido "/>
      <sheetName val="Marcos puerta"/>
      <sheetName val="Marcos ventana"/>
      <sheetName val="1,1,1 Campamt"/>
      <sheetName val="1,1,2 Alquiler Campameto"/>
      <sheetName val="1,1,3 Limpieza"/>
      <sheetName val="1,1,4 Localización y replanteo"/>
      <sheetName val="1,1,6 Cerramiento Lona"/>
      <sheetName val="1,1,7 Locali Manual"/>
      <sheetName val="1,2,1 Provicional agua"/>
      <sheetName val="1,2,2 Provicional luz"/>
      <sheetName val="1,3,1 Desmonte cubierta"/>
      <sheetName val="1,3,2 Demoliciòn muro"/>
      <sheetName val="1,3,3  Dm enchape"/>
      <sheetName val="1,3,4 Dm cimiento"/>
      <sheetName val="1,3,5 Dm Vig-colum"/>
      <sheetName val="1,3,6 Demolicion placa"/>
      <sheetName val="1,3,7  Dm Aparatos"/>
      <sheetName val="1,4,2 Traslado postes"/>
      <sheetName val="1,4,3 Arb 5"/>
      <sheetName val="1,4,4 Arb 10"/>
      <sheetName val="1,4,5 Arb 15"/>
      <sheetName val="1,4,6 Arb 20"/>
      <sheetName val="1,4,7 Arb +20"/>
      <sheetName val="1,4,8 Traslado Arb"/>
      <sheetName val="2,1,1 Exc Mec"/>
      <sheetName val="2,1,2 Exc Man"/>
      <sheetName val="2,1,3 Exc M Sub base"/>
      <sheetName val="2,1,5 Relleno M Común"/>
      <sheetName val="2,1,6  Rellenos M Selec"/>
      <sheetName val="2,1,7  Sub base Recebo "/>
      <sheetName val="2,1,8 Geotextil NT"/>
      <sheetName val="2,1,9 Geotextil Tejido"/>
      <sheetName val="2,1,10 Relleno Recebo"/>
      <sheetName val="2,2,1 Concr pobre"/>
      <sheetName val="2,2,2 Concr Ciclopeo"/>
      <sheetName val="2,2,3 Muros de contencion"/>
      <sheetName val="2,2,4 Concreto Zapatas"/>
      <sheetName val="2,2,5 Vigas de cimentación"/>
      <sheetName val="2,2,6,1 Pilotes 0,30"/>
      <sheetName val="2,2,6,2 Pilotes 0,40"/>
      <sheetName val="2,2,6,3 Pilotes 0,60"/>
      <sheetName val="2,2,6,4 Pilotes 0,80"/>
      <sheetName val="2,2,6,5 Pilotes 0,90 "/>
      <sheetName val="2,2,7 Dados en concreto"/>
      <sheetName val="2,2,8 Placa Flotante 0,60"/>
      <sheetName val="2,2,9 Placas cont= 0,1"/>
      <sheetName val="2,2,10 Placas cont= 0,125"/>
      <sheetName val="2,2,11 Placas cont= 0,15"/>
      <sheetName val="2,3,1 Acero 37000 "/>
      <sheetName val="2,3,2 Acero 60000 Refuerzo"/>
      <sheetName val="2,3,3 Malla Electrosoldada"/>
      <sheetName val="2,4,1 Gaviones"/>
      <sheetName val="2,4,2 Cajon aislamiento vigas"/>
      <sheetName val="2,4,3 Icopor Aislante ciment. "/>
      <sheetName val="2,4,4 Pañete Taludes "/>
      <sheetName val="3,1,1 Novafort A.LL. 4&quot; 110mm "/>
      <sheetName val="3,1,2 Novafort A.LL.6&quot; 160mm  "/>
      <sheetName val="3,1,3 Novafort A.LL 8&quot;200 mm   "/>
      <sheetName val="3,1,4 Novafort 10&quot;A.LL. 255mm "/>
      <sheetName val="3,1,5 Novafort A.LL.12&quot; 315mm  "/>
      <sheetName val="3,1,6  Acc. Novafort. A.LL"/>
      <sheetName val="3,2,1 Novafort A.N. 4&quot; 110 "/>
      <sheetName val="3,2,2 Novafort A.N.6&quot; 160m "/>
      <sheetName val="3,2,3 Novafort A.N. 8&quot;200 mm"/>
      <sheetName val="3,2,4 Novafort 10&quot;A.N. 255 mm"/>
      <sheetName val="3,2,5 Novafort A.N.12&quot; 315mm"/>
      <sheetName val="3,2,6  Acc. Novafort. A.N."/>
      <sheetName val="3,3,1 Tuberia drenaje PVC 4&quot;"/>
      <sheetName val="3,3,2 Tuberia drenaje PVC 4&quot;"/>
      <sheetName val="3,3,3 Accesorio drenaje PVC 3&quot;"/>
      <sheetName val="3,3,4 Accesorio drenaje PVC 4&quot;"/>
      <sheetName val="3,3,5 Filtros Escorrentias"/>
      <sheetName val="3,4,1 Caja inspección 0,60 "/>
      <sheetName val="3,4,2 Caja inspección 0,80"/>
      <sheetName val="3,4,3 Caja inspección 1,00"/>
      <sheetName val="3,4,6 Carcamo"/>
      <sheetName val="3,4,7 Trampa de grasas"/>
      <sheetName val="3,4,8 Pozo Septico"/>
      <sheetName val="3,5,1 Exc Man "/>
      <sheetName val="3,5,2 Exc en recebo comp."/>
      <sheetName val="3,5,3  Relleno M seleccionado"/>
      <sheetName val="3,5,4 Relleno M Común "/>
      <sheetName val="3,5,5 Retiro sobrantes"/>
      <sheetName val="3,3,6 POZO INFILTRACIÓN"/>
      <sheetName val="3,4,4 Caja Distribuciòn 0,40  "/>
      <sheetName val="3,4,9 Caja discipadora"/>
      <sheetName val="3,6,2 Cabezal descarga"/>
      <sheetName val="4,1,1 Columnas"/>
      <sheetName val="4,1,2 Pantalla en concreto"/>
      <sheetName val="4,1,3 Muros"/>
      <sheetName val="4,2,1 Vigas aéreas"/>
      <sheetName val="4,2,2 Viga canal"/>
      <sheetName val="4,2,3  Vigas Prefabricadas"/>
      <sheetName val="4,3,1 Placa alig. Caseton 60"/>
      <sheetName val="4,3,2 Caseton 50 cm"/>
      <sheetName val="4,3,3 Caseton 45 cm"/>
      <sheetName val="4,3,4 Caseton 40 cm "/>
      <sheetName val="4,3,6 Placa maciza 0,20"/>
      <sheetName val="4,3,7 Placa maciza 0,125"/>
      <sheetName val="4,3,8 Placa maciza 0,10"/>
      <sheetName val="4,3,9 Placa maciza 0,15"/>
      <sheetName val="4,4,1 Escalera"/>
      <sheetName val="4,4,2 Rampas"/>
      <sheetName val="4,4,3 POZO CONCRETO 20 M3"/>
      <sheetName val="4,4,4 POZO CONCRETO"/>
      <sheetName val="4,4,5 Graderias en concreto"/>
      <sheetName val="4,5,1 Acero 37000  "/>
      <sheetName val="4,5,2 Acero 60000 est"/>
      <sheetName val="4,5,3 Malla Electrosoldada est"/>
      <sheetName val="4,6,1,1 Est Cubierta"/>
      <sheetName val="4,6,2,3 Cerrchas  Metàlica"/>
      <sheetName val="4,6,2,4 Perfil "/>
      <sheetName val="4,6,2,5 Templete"/>
      <sheetName val="5,1,1 Bloq Conc Estruc 0,12"/>
      <sheetName val="5,1,2 Bloque concreto divisorio"/>
      <sheetName val="5,1,3 Bloq tipo piedra"/>
      <sheetName val="5,1,5  Calados en Concreto"/>
      <sheetName val="5,1,6 Bloq Conc Estruc 014"/>
      <sheetName val="5,1,7 Bloq Conc Estruc 019"/>
      <sheetName val="5,2,1 Ladrillo común"/>
      <sheetName val="5,2,2 Ladrillo estructural"/>
      <sheetName val="5,2,3 Ladrillo común sobrecimie"/>
      <sheetName val="5,2,4 Ladrillo Prensado portant"/>
      <sheetName val="5,2,6 Muro en bloque No 4"/>
      <sheetName val="5,3,1 Enchape ladrillo arcilla"/>
      <sheetName val="5,3,3 Alfagias ladrillo arcilla"/>
      <sheetName val="5,3,4 Remate ladrillo arcilla"/>
      <sheetName val="5,4,1 Grouting-Concreto fluido"/>
      <sheetName val="5,4,2 Remates"/>
      <sheetName val="5,5,1 Anclajes Epoxicos"/>
      <sheetName val="5,5,2 Acero 37000 mamp"/>
      <sheetName val="5,5,3 Malla Electrosoldada "/>
      <sheetName val="5,5,4 Grafiles 6 mm"/>
      <sheetName val="5,6,1 Instalaciòn carpint. Meta"/>
      <sheetName val="6,1,1 Alfajias"/>
      <sheetName val="6,1,2 Dinteles"/>
      <sheetName val="6,1,3 Remates sobre mamposteria"/>
      <sheetName val="6.1.8 Pergolas"/>
      <sheetName val="6.1.9 Gargolas"/>
      <sheetName val="6,1,10 Gradas en Concreto"/>
      <sheetName val="6,1,11 PLAQUETAS"/>
      <sheetName val="6,1,15 Bordillos ducha y aseo"/>
      <sheetName val="6,1,17 Carcamo"/>
      <sheetName val="6,1,18 Cañuela Per"/>
      <sheetName val="6,2,1 Mesones en concreto"/>
      <sheetName val="6,2,2 Mesones lavamanos"/>
      <sheetName val="6,2,3 Mesones laboratorios"/>
      <sheetName val="6,2,5 Bancas Concreto"/>
      <sheetName val="6,2,8 Alfajias 2"/>
      <sheetName val="7,1,1,1 Acometida PVC-P 2&quot;"/>
      <sheetName val="7,1,1,2 Accesorio PVC-P 2&quot; "/>
      <sheetName val="7,1,1,5 Bajantes A.N.  PVC 3&quot;"/>
      <sheetName val="7,1,1,6 Bajantes A.N 4&quot;"/>
      <sheetName val="7,1,2,1 Tuberia H.G. 1&quot;"/>
      <sheetName val="7,1,2,2  Accesorio H.G. 1&quot; "/>
      <sheetName val="7,1,2,3 Flotador 1"/>
      <sheetName val="7,1,2,4 Tanque Plastico"/>
      <sheetName val="7,1,3,1 Tuberia H.G. 1&quot;cuarto "/>
      <sheetName val="7,1,3,2  Accesorio H.G.1&quot;cuarto"/>
      <sheetName val="7,1,3,3  Registro R. W. 1&quot;"/>
      <sheetName val="7,1,3,4  Cheque Helber 1&quot;"/>
      <sheetName val="7,1,3,7  Tanque Subterrraneo"/>
      <sheetName val="7,1,4,1 Tuberia H.G. 1 1.2&quot;"/>
      <sheetName val="7,1,4,2  Accesorio H.G.1 1.2&quot;"/>
      <sheetName val="7,1,4,3  Registro R. W. 1. 1.2&quot;"/>
      <sheetName val="7,1,4,4  Cheque  Helber 1 1.2&quot;"/>
      <sheetName val="7,1,5,1 Registro 1.2&quot;"/>
      <sheetName val="7,1,5,2 Registro 3 4"/>
      <sheetName val="7,1,5,3 Registro 1 "/>
      <sheetName val="7,1,5,4 Registro 114"/>
      <sheetName val="7,1,5,5 Registro 1 12"/>
      <sheetName val="7,1,5,6 Registro 2 "/>
      <sheetName val="7,1,5,8 Caja registro "/>
      <sheetName val="7,1,6,1 Acometida media"/>
      <sheetName val="7,1,6,2 Acometida 1PL"/>
      <sheetName val="7,1,6,3 Registro PD media"/>
      <sheetName val="7,1,6,4 Acometida 1 14"/>
      <sheetName val="7,1,6,5 Tuberia 1 12"/>
      <sheetName val="7,1,6,6 Acometida 2"/>
      <sheetName val="7,1,6,7 Tubo UZ 2&quot;"/>
      <sheetName val="7,1,6,8 Acometida 1 12"/>
      <sheetName val="7,1,6,9 Tuberia UZ 3&quot;"/>
      <sheetName val="7,1,6,10 Accesorio UZ  2&quot;"/>
      <sheetName val="7,1,6,11 Accesorio UZ 3&quot;"/>
      <sheetName val="7,1,7,1 Tuberia H.G. 1.2&quot;"/>
      <sheetName val="7,1,7,2  Accesorio H.G.1.2&quot;"/>
      <sheetName val="7,1,7,3 Registro Corte 1.2&quot; "/>
      <sheetName val="7,1,7,4 Registro 1.2&quot;"/>
      <sheetName val="7,1,7,5 Caja para medidor"/>
      <sheetName val="7,1,8,1 P Agua Fria Lavamanos"/>
      <sheetName val="7,1,8,2 Punto  Agua Fria 1 1.2&quot;"/>
      <sheetName val="7,1,8,3 P Agua Fria Sanitarios"/>
      <sheetName val="7,1,8,4 P Agua Fria Orinales"/>
      <sheetName val="7,1,8,5 P Agua Fria pocetas lab"/>
      <sheetName val="7,1,8,6 P Agua Fria Ducha"/>
      <sheetName val="7,1,8,7 P Agua Fria Pocetas"/>
      <sheetName val="7,1,8,8 Llave  Manguera 1.2&quot;"/>
      <sheetName val="7,1,8,10  Tapòn H.G.1.2&quot;"/>
      <sheetName val="7,1,8,11  Tapòn P.V.C.1.2&quot; "/>
      <sheetName val="7,1,8,12  Camara aire H.G.1.2&quot;"/>
      <sheetName val="7,1,8,13  Camara aire P.V.C.P "/>
      <sheetName val="7,1,9,1 P Sanitario lavamanos"/>
      <sheetName val="7,1,9,3 P Sanitario Sanit"/>
      <sheetName val="7,1,9,4 P Sanitario Orinales"/>
      <sheetName val="7,1,9,5  P Sifòn PVC-S 4&quot;"/>
      <sheetName val="7,1,9,6  P Sifòn PVC-S 2&quot; "/>
      <sheetName val="7,1,9,7 P Sanitario Pocetas"/>
      <sheetName val="7,1,9,9 P Sanitario sifon"/>
      <sheetName val="7,1,10,1 Acomet sanit"/>
      <sheetName val="7,1,10,2 Pto 3&quot;"/>
      <sheetName val="7,1,10,2 Punto Vent 3&quot;"/>
      <sheetName val="7,1,10,3  Sanit 2"/>
      <sheetName val="6,1,19 Carcamo IDRD Tipo 5"/>
      <sheetName val="7,1,10,4 Sanit 3"/>
      <sheetName val="7,1,10,5 4pLG S"/>
      <sheetName val="7,1,11,1 Acomet lluvia"/>
      <sheetName val="7,1,11,2 Acomet lluvia 2"/>
      <sheetName val="7,1,11,3 3plg"/>
      <sheetName val="7,1,11,4&quot;"/>
      <sheetName val="7,1,11,5 Bajante PVC "/>
      <sheetName val="7,1,11,6 Accesorios PVC"/>
      <sheetName val="7,1,12,1 Instalaciòn Lavamanos"/>
      <sheetName val="7,1,12,2 Instalaciòn Sanitario "/>
      <sheetName val="7,1,12,8 Llave  Manguera 1.2 "/>
      <sheetName val="7,1,12,9 Acoflex lav.sant."/>
      <sheetName val="7,1,14 Lavado Tanque"/>
      <sheetName val="7,1,15 Desinfecciòn tanque"/>
      <sheetName val="7,1,16,2 Bomba"/>
      <sheetName val="7,2,1,1 Punto de gas"/>
      <sheetName val="7,2,1,2 Preinstalación gas"/>
      <sheetName val="7,2,1,3 Tuberia  tipo L 1.2&quot;"/>
      <sheetName val="7,2,1,4 Tuberia  tipo L 1&quot;"/>
      <sheetName val="7,2,1,5  Registro bola 1&quot; "/>
      <sheetName val="7,2,1,7  Rejilla vent. plastica"/>
      <sheetName val="8,1,1"/>
      <sheetName val="8,1,2"/>
      <sheetName val="8,1,3"/>
      <sheetName val="8,1,4"/>
      <sheetName val="8,2,1"/>
      <sheetName val="8,2,2"/>
      <sheetName val="8,2,3"/>
      <sheetName val="8,2,4"/>
      <sheetName val="8,3,1"/>
      <sheetName val="8,3,2"/>
      <sheetName val="8,3,3"/>
      <sheetName val="8,4,1"/>
      <sheetName val="8,5,1"/>
      <sheetName val="8,5,2"/>
      <sheetName val="8,5,3"/>
      <sheetName val="8,5,4"/>
      <sheetName val="8,5,5"/>
      <sheetName val="8,16"/>
      <sheetName val="8,17"/>
      <sheetName val="8,18"/>
      <sheetName val="8,21"/>
      <sheetName val="8,22"/>
      <sheetName val="8,23"/>
      <sheetName val="8,24"/>
      <sheetName val="8,25"/>
      <sheetName val="8,26"/>
      <sheetName val="8,27"/>
      <sheetName val="8,28"/>
      <sheetName val="8,29"/>
      <sheetName val="8,30"/>
      <sheetName val="8,31"/>
      <sheetName val="8,32"/>
      <sheetName val="8,33"/>
      <sheetName val="8,34"/>
      <sheetName val="8,35"/>
      <sheetName val="8,36"/>
      <sheetName val="8,37"/>
      <sheetName val="8,38"/>
      <sheetName val="8,39"/>
      <sheetName val="8,40"/>
      <sheetName val="8,41"/>
      <sheetName val="8,42"/>
      <sheetName val="8,43"/>
      <sheetName val="8,44"/>
      <sheetName val="8,45"/>
      <sheetName val="8,46"/>
      <sheetName val="8,47"/>
      <sheetName val="8,48"/>
      <sheetName val="8,49"/>
      <sheetName val="8,50"/>
      <sheetName val="8,51"/>
      <sheetName val="8,52"/>
      <sheetName val="8,53"/>
      <sheetName val="8,54"/>
      <sheetName val="8,55"/>
      <sheetName val="8,56"/>
      <sheetName val="8,57"/>
      <sheetName val="8,58"/>
      <sheetName val="8,59"/>
      <sheetName val="8,60"/>
      <sheetName val="8,61"/>
      <sheetName val="8,62"/>
      <sheetName val="8,63"/>
      <sheetName val="8,64"/>
      <sheetName val="8,65"/>
      <sheetName val="8,66"/>
      <sheetName val="8,67"/>
      <sheetName val="8,68"/>
      <sheetName val="8,69"/>
      <sheetName val="8,70"/>
      <sheetName val="8,71"/>
      <sheetName val="8,72"/>
      <sheetName val="8,73"/>
      <sheetName val="8,74"/>
      <sheetName val="8,75"/>
      <sheetName val="8,76"/>
      <sheetName val="8,77"/>
      <sheetName val="8,78"/>
      <sheetName val="8,79"/>
      <sheetName val="8,80"/>
      <sheetName val="8,81"/>
      <sheetName val="8,82"/>
      <sheetName val="8,83"/>
      <sheetName val="8,84"/>
      <sheetName val="8,85"/>
      <sheetName val="8,86"/>
      <sheetName val="8,87"/>
      <sheetName val="8,88"/>
      <sheetName val="8,89"/>
      <sheetName val="8,90"/>
      <sheetName val="8,91"/>
      <sheetName val="8,92"/>
      <sheetName val="8,93"/>
      <sheetName val="8,94"/>
      <sheetName val="9,1,1 Pañete impermeabilizado"/>
      <sheetName val="9,1,2 Pañete muros interiores"/>
      <sheetName val="9,1,3 Pañete Exteriores"/>
      <sheetName val="9,2,1 Pañete bajo placa"/>
      <sheetName val="10,1,1 base mueble concreto"/>
      <sheetName val="10,1,3 Alistado pisos"/>
      <sheetName val="10,1,4 Mortero afinado"/>
      <sheetName val="10,1,6 Acabado Escobeado"/>
      <sheetName val="10,2,1,3 Ceramica 0,20 x 0,20 "/>
      <sheetName val="10,2,2,3 Piso tablòn ges 0,30 "/>
      <sheetName val="10,2,4,1 Baldosin granito"/>
      <sheetName val="10,2,4,3 gravilla m2"/>
      <sheetName val="10,3,1,1 Tablòn cuarto 26"/>
      <sheetName val="10,3,2,1 Guardaescoba"/>
      <sheetName val="10,3,2,3 Media Caña"/>
      <sheetName val="10,3,2,5 Gravilla "/>
      <sheetName val="10,3,2,6 Granito"/>
      <sheetName val="10,4,2 Escalera en Granito"/>
      <sheetName val="10,5,3 Cenefas Gravilla "/>
      <sheetName val="11,1,1 Afinado Mortero"/>
      <sheetName val="11,1,2 Media Caña"/>
      <sheetName val="11,1,3 Afinado Viga canales"/>
      <sheetName val="11,1,4 foil aluminio"/>
      <sheetName val="11,2,2,1 Caballete"/>
      <sheetName val="11,2,2,2 remate"/>
      <sheetName val="11,2,3,1 Domo acrílico"/>
      <sheetName val="11,2,3,2 Acrilico transparente"/>
      <sheetName val="11,2,3,3 Teja trapezoidal Plast"/>
      <sheetName val="11,2,4,1  teja acero"/>
      <sheetName val="11,2,4,2 Tejaluz"/>
      <sheetName val="11,2,5,1 Teja Barro"/>
      <sheetName val="11,2,5,2 Limahoyas"/>
    </sheetNames>
    <sheetDataSet>
      <sheetData sheetId="0">
        <row r="10">
          <cell r="A10">
            <v>1</v>
          </cell>
        </row>
      </sheetData>
      <sheetData sheetId="1"/>
      <sheetData sheetId="2"/>
      <sheetData sheetId="3"/>
      <sheetData sheetId="4"/>
      <sheetData sheetId="5"/>
      <sheetData sheetId="6"/>
      <sheetData sheetId="7"/>
      <sheetData sheetId="8"/>
      <sheetData sheetId="9"/>
      <sheetData sheetId="10">
        <row r="8">
          <cell r="D8" t="str">
            <v>P. ALBAÑILERIA</v>
          </cell>
          <cell r="E8" t="str">
            <v>P. INSTALACIONES BASICA</v>
          </cell>
          <cell r="F8">
            <v>0</v>
          </cell>
          <cell r="G8">
            <v>0</v>
          </cell>
          <cell r="H8" t="str">
            <v>P. PINTURA</v>
          </cell>
          <cell r="I8">
            <v>0</v>
          </cell>
          <cell r="J8">
            <v>0</v>
          </cell>
          <cell r="K8" t="str">
            <v>P. CARPINTERIA</v>
          </cell>
          <cell r="L8">
            <v>0</v>
          </cell>
          <cell r="M8">
            <v>0</v>
          </cell>
          <cell r="N8" t="str">
            <v>P. CABLEADO ESTRUCTURADO</v>
          </cell>
          <cell r="O8">
            <v>0</v>
          </cell>
          <cell r="P8">
            <v>0</v>
          </cell>
        </row>
      </sheetData>
      <sheetData sheetId="11">
        <row r="11">
          <cell r="A11" t="str">
            <v xml:space="preserve"> CUADRILLAS</v>
          </cell>
          <cell r="B11">
            <v>0</v>
          </cell>
          <cell r="C11">
            <v>0</v>
          </cell>
          <cell r="D11">
            <v>0</v>
          </cell>
          <cell r="E11">
            <v>0</v>
          </cell>
          <cell r="F11">
            <v>0</v>
          </cell>
          <cell r="G11">
            <v>0</v>
          </cell>
          <cell r="H11">
            <v>0</v>
          </cell>
          <cell r="I11">
            <v>0</v>
          </cell>
        </row>
        <row r="12">
          <cell r="A12">
            <v>0</v>
          </cell>
          <cell r="B12">
            <v>0</v>
          </cell>
          <cell r="C12">
            <v>0</v>
          </cell>
          <cell r="D12">
            <v>0</v>
          </cell>
          <cell r="E12">
            <v>0</v>
          </cell>
          <cell r="F12">
            <v>0</v>
          </cell>
          <cell r="G12">
            <v>0</v>
          </cell>
          <cell r="H12">
            <v>0</v>
          </cell>
          <cell r="I12">
            <v>0</v>
          </cell>
        </row>
        <row r="13">
          <cell r="A13" t="str">
            <v>SALARIO MINIMO LEGAL VIGENTE</v>
          </cell>
          <cell r="B13">
            <v>0</v>
          </cell>
          <cell r="C13">
            <v>0</v>
          </cell>
          <cell r="D13">
            <v>515000</v>
          </cell>
          <cell r="E13">
            <v>0</v>
          </cell>
          <cell r="F13">
            <v>0</v>
          </cell>
          <cell r="G13">
            <v>0</v>
          </cell>
          <cell r="H13">
            <v>0</v>
          </cell>
          <cell r="I13">
            <v>0</v>
          </cell>
        </row>
        <row r="14">
          <cell r="A14" t="str">
            <v>Descripción</v>
          </cell>
          <cell r="B14" t="str">
            <v>Jornal Oficial</v>
          </cell>
          <cell r="C14">
            <v>0</v>
          </cell>
          <cell r="D14">
            <v>0</v>
          </cell>
          <cell r="E14">
            <v>0</v>
          </cell>
          <cell r="F14" t="str">
            <v>Jornal Ayudante</v>
          </cell>
          <cell r="G14">
            <v>0</v>
          </cell>
          <cell r="H14">
            <v>0</v>
          </cell>
          <cell r="I14">
            <v>0</v>
          </cell>
        </row>
        <row r="15">
          <cell r="A15" t="str">
            <v>P. ALBAÑILERIA</v>
          </cell>
          <cell r="B15">
            <v>82219.749999999985</v>
          </cell>
          <cell r="C15">
            <v>0</v>
          </cell>
          <cell r="D15">
            <v>0</v>
          </cell>
          <cell r="E15">
            <v>0</v>
          </cell>
          <cell r="F15">
            <v>30436.499999999996</v>
          </cell>
          <cell r="G15">
            <v>0</v>
          </cell>
          <cell r="H15">
            <v>0</v>
          </cell>
          <cell r="I15">
            <v>0</v>
          </cell>
        </row>
        <row r="16">
          <cell r="A16" t="str">
            <v>P. INSTALACIONES BASICA</v>
          </cell>
          <cell r="B16">
            <v>90441.725000000006</v>
          </cell>
          <cell r="C16">
            <v>0</v>
          </cell>
          <cell r="D16">
            <v>0</v>
          </cell>
          <cell r="E16">
            <v>0</v>
          </cell>
          <cell r="F16">
            <v>33480.15</v>
          </cell>
          <cell r="G16">
            <v>0</v>
          </cell>
          <cell r="H16">
            <v>0</v>
          </cell>
          <cell r="I16">
            <v>0</v>
          </cell>
        </row>
        <row r="17">
          <cell r="A17" t="str">
            <v>1.1.7</v>
          </cell>
          <cell r="B17" t="str">
            <v>DEMOLICION Y RETIRO DE ESCOMBROS</v>
          </cell>
          <cell r="C17">
            <v>0</v>
          </cell>
          <cell r="D17">
            <v>0</v>
          </cell>
          <cell r="E17">
            <v>0</v>
          </cell>
          <cell r="F17">
            <v>0</v>
          </cell>
          <cell r="G17">
            <v>0</v>
          </cell>
          <cell r="H17">
            <v>0</v>
          </cell>
          <cell r="I17">
            <v>0</v>
          </cell>
        </row>
        <row r="18">
          <cell r="A18" t="str">
            <v>1.1.7</v>
          </cell>
          <cell r="B18" t="str">
            <v>VALLA INFORMATIVA</v>
          </cell>
          <cell r="C18">
            <v>0</v>
          </cell>
          <cell r="D18">
            <v>0</v>
          </cell>
          <cell r="E18">
            <v>0</v>
          </cell>
          <cell r="F18">
            <v>0</v>
          </cell>
          <cell r="G18">
            <v>0</v>
          </cell>
          <cell r="H18">
            <v>0</v>
          </cell>
          <cell r="I18">
            <v>0</v>
          </cell>
        </row>
        <row r="19">
          <cell r="A19" t="str">
            <v>P. PINTURA</v>
          </cell>
          <cell r="B19">
            <v>94552.71249999998</v>
          </cell>
          <cell r="C19">
            <v>0</v>
          </cell>
          <cell r="D19">
            <v>0</v>
          </cell>
          <cell r="E19">
            <v>0</v>
          </cell>
          <cell r="F19">
            <v>35001.974999999999</v>
          </cell>
          <cell r="G19">
            <v>0</v>
          </cell>
          <cell r="H19">
            <v>0</v>
          </cell>
          <cell r="I19">
            <v>0</v>
          </cell>
        </row>
        <row r="20">
          <cell r="A20" t="str">
            <v>P. CARPINTERIA</v>
          </cell>
          <cell r="B20">
            <v>98663.699999999983</v>
          </cell>
          <cell r="C20">
            <v>0</v>
          </cell>
          <cell r="D20">
            <v>0</v>
          </cell>
          <cell r="E20">
            <v>0</v>
          </cell>
          <cell r="F20">
            <v>36523.799999999996</v>
          </cell>
          <cell r="G20">
            <v>0</v>
          </cell>
          <cell r="H20">
            <v>0</v>
          </cell>
          <cell r="I20">
            <v>0</v>
          </cell>
        </row>
        <row r="21">
          <cell r="A21" t="str">
            <v>P. CABLEADO ESTRUCTURADO</v>
          </cell>
          <cell r="B21">
            <v>109352.26749999999</v>
          </cell>
          <cell r="C21">
            <v>0</v>
          </cell>
          <cell r="D21">
            <v>0</v>
          </cell>
          <cell r="E21">
            <v>0</v>
          </cell>
          <cell r="F21">
            <v>40480.544999999998</v>
          </cell>
          <cell r="G21">
            <v>0</v>
          </cell>
          <cell r="H21">
            <v>0</v>
          </cell>
          <cell r="I21">
            <v>0</v>
          </cell>
        </row>
        <row r="22">
          <cell r="A22">
            <v>0</v>
          </cell>
          <cell r="B22">
            <v>0</v>
          </cell>
          <cell r="C22">
            <v>0</v>
          </cell>
          <cell r="D22">
            <v>0</v>
          </cell>
          <cell r="E22">
            <v>0</v>
          </cell>
          <cell r="F22">
            <v>0</v>
          </cell>
          <cell r="G22" t="str">
            <v>Vlr actualizado</v>
          </cell>
          <cell r="H22" t="str">
            <v>% Actualización</v>
          </cell>
          <cell r="I22" t="str">
            <v>Vlr Actual</v>
          </cell>
        </row>
        <row r="23">
          <cell r="A23" t="str">
            <v>Excavaciones</v>
          </cell>
          <cell r="B23">
            <v>0</v>
          </cell>
          <cell r="C23">
            <v>0</v>
          </cell>
          <cell r="D23">
            <v>0</v>
          </cell>
          <cell r="E23">
            <v>3</v>
          </cell>
          <cell r="F23" t="str">
            <v>Ayudante</v>
          </cell>
          <cell r="G23">
            <v>91309.5</v>
          </cell>
          <cell r="H23">
            <v>0</v>
          </cell>
          <cell r="I23">
            <v>91309.499999999985</v>
          </cell>
        </row>
        <row r="24">
          <cell r="A24" t="str">
            <v>Rellenos de excavación</v>
          </cell>
          <cell r="B24">
            <v>0</v>
          </cell>
          <cell r="C24">
            <v>0</v>
          </cell>
          <cell r="D24">
            <v>0</v>
          </cell>
          <cell r="E24">
            <v>1</v>
          </cell>
          <cell r="F24" t="str">
            <v>Ayudante</v>
          </cell>
          <cell r="G24">
            <v>30436.5</v>
          </cell>
          <cell r="H24">
            <v>0</v>
          </cell>
          <cell r="I24">
            <v>30436.499999999996</v>
          </cell>
        </row>
        <row r="25">
          <cell r="A25" t="str">
            <v>Enchapes y acabados</v>
          </cell>
          <cell r="B25">
            <v>1</v>
          </cell>
          <cell r="C25" t="str">
            <v>oficial</v>
          </cell>
          <cell r="D25">
            <v>0</v>
          </cell>
          <cell r="E25">
            <v>1</v>
          </cell>
          <cell r="F25" t="str">
            <v>Ayudante</v>
          </cell>
          <cell r="G25">
            <v>112656.25</v>
          </cell>
          <cell r="H25">
            <v>0</v>
          </cell>
          <cell r="I25">
            <v>112656.24999999999</v>
          </cell>
        </row>
        <row r="26">
          <cell r="A26" t="str">
            <v>Cuadrilla Demoliciones</v>
          </cell>
          <cell r="B26">
            <v>0</v>
          </cell>
          <cell r="C26">
            <v>0</v>
          </cell>
          <cell r="D26">
            <v>0</v>
          </cell>
          <cell r="E26">
            <v>2</v>
          </cell>
          <cell r="F26" t="str">
            <v>Ayudante</v>
          </cell>
          <cell r="G26">
            <v>60873</v>
          </cell>
          <cell r="H26">
            <v>0</v>
          </cell>
          <cell r="I26">
            <v>60872.999999999993</v>
          </cell>
        </row>
        <row r="27">
          <cell r="A27" t="str">
            <v>Excavaciones en roca</v>
          </cell>
          <cell r="B27">
            <v>1</v>
          </cell>
          <cell r="C27" t="str">
            <v>Oficial</v>
          </cell>
          <cell r="D27" t="str">
            <v>+</v>
          </cell>
          <cell r="E27">
            <v>3</v>
          </cell>
          <cell r="F27" t="str">
            <v>Ayudante</v>
          </cell>
          <cell r="G27">
            <v>173529.25</v>
          </cell>
          <cell r="H27">
            <v>0</v>
          </cell>
          <cell r="I27">
            <v>173529.24999999997</v>
          </cell>
        </row>
        <row r="28">
          <cell r="A28" t="str">
            <v>Albañilería</v>
          </cell>
          <cell r="B28">
            <v>2</v>
          </cell>
          <cell r="C28" t="str">
            <v>Oficial</v>
          </cell>
          <cell r="D28" t="str">
            <v>+</v>
          </cell>
          <cell r="E28">
            <v>1</v>
          </cell>
          <cell r="F28" t="str">
            <v>Ayudante</v>
          </cell>
          <cell r="G28">
            <v>194876</v>
          </cell>
          <cell r="H28">
            <v>0</v>
          </cell>
          <cell r="I28">
            <v>194875.99999999997</v>
          </cell>
        </row>
        <row r="29">
          <cell r="A29" t="str">
            <v>Estructuras</v>
          </cell>
          <cell r="B29">
            <v>2</v>
          </cell>
          <cell r="C29" t="str">
            <v>Oficial</v>
          </cell>
          <cell r="D29" t="str">
            <v>+</v>
          </cell>
          <cell r="E29">
            <v>3</v>
          </cell>
          <cell r="F29" t="str">
            <v>Ayudante</v>
          </cell>
          <cell r="G29">
            <v>255749</v>
          </cell>
          <cell r="H29">
            <v>0</v>
          </cell>
          <cell r="I29">
            <v>255748.99999999994</v>
          </cell>
        </row>
        <row r="30">
          <cell r="A30" t="str">
            <v>Topografía</v>
          </cell>
          <cell r="B30">
            <v>1</v>
          </cell>
          <cell r="C30" t="str">
            <v>Oficial</v>
          </cell>
          <cell r="D30" t="str">
            <v>+</v>
          </cell>
          <cell r="E30">
            <v>3</v>
          </cell>
          <cell r="F30" t="str">
            <v>Ayudante</v>
          </cell>
          <cell r="G30">
            <v>190882.18</v>
          </cell>
          <cell r="H30">
            <v>0</v>
          </cell>
          <cell r="I30">
            <v>190882.17500000002</v>
          </cell>
        </row>
        <row r="31">
          <cell r="A31" t="str">
            <v>Instalaciones</v>
          </cell>
          <cell r="B31">
            <v>2</v>
          </cell>
          <cell r="C31" t="str">
            <v>Oficial</v>
          </cell>
          <cell r="D31" t="str">
            <v>+</v>
          </cell>
          <cell r="E31">
            <v>2</v>
          </cell>
          <cell r="F31" t="str">
            <v>Ayudante</v>
          </cell>
          <cell r="G31">
            <v>247843.75</v>
          </cell>
          <cell r="H31">
            <v>0</v>
          </cell>
          <cell r="I31">
            <v>247843.75</v>
          </cell>
        </row>
        <row r="32">
          <cell r="A32" t="str">
            <v>Cuadrilla 1 - 4</v>
          </cell>
          <cell r="B32">
            <v>1</v>
          </cell>
          <cell r="C32" t="str">
            <v>Oficial</v>
          </cell>
          <cell r="D32" t="str">
            <v>+</v>
          </cell>
          <cell r="E32">
            <v>4</v>
          </cell>
          <cell r="F32" t="str">
            <v>Ayudante</v>
          </cell>
          <cell r="G32">
            <v>244758.9</v>
          </cell>
          <cell r="H32">
            <v>0</v>
          </cell>
          <cell r="I32">
            <v>244758.89999999997</v>
          </cell>
        </row>
        <row r="33">
          <cell r="A33" t="str">
            <v>Cuadrilla 1 - 1</v>
          </cell>
          <cell r="B33">
            <v>1</v>
          </cell>
          <cell r="C33" t="str">
            <v>Oficial</v>
          </cell>
          <cell r="D33" t="str">
            <v>+</v>
          </cell>
          <cell r="E33">
            <v>1</v>
          </cell>
          <cell r="F33" t="str">
            <v>Ayudante</v>
          </cell>
          <cell r="G33">
            <v>135187.5</v>
          </cell>
          <cell r="H33">
            <v>0</v>
          </cell>
          <cell r="I33">
            <v>135187.49999999997</v>
          </cell>
        </row>
        <row r="34">
          <cell r="A34" t="str">
            <v>Cuadrilla 1 - 3</v>
          </cell>
          <cell r="B34">
            <v>1</v>
          </cell>
          <cell r="C34" t="str">
            <v>Oficial</v>
          </cell>
          <cell r="D34" t="str">
            <v>+</v>
          </cell>
          <cell r="E34">
            <v>3</v>
          </cell>
          <cell r="F34" t="str">
            <v>Ayudante</v>
          </cell>
          <cell r="G34">
            <v>173529.25</v>
          </cell>
          <cell r="H34">
            <v>0</v>
          </cell>
          <cell r="I34">
            <v>173529.24999999997</v>
          </cell>
        </row>
        <row r="35">
          <cell r="A35" t="str">
            <v>Cuadrilla 1 - 6</v>
          </cell>
          <cell r="B35">
            <v>1</v>
          </cell>
          <cell r="C35" t="str">
            <v>Oficial</v>
          </cell>
          <cell r="D35" t="str">
            <v>+</v>
          </cell>
          <cell r="E35">
            <v>6</v>
          </cell>
          <cell r="F35" t="str">
            <v>Ayudante</v>
          </cell>
          <cell r="G35">
            <v>264838.75</v>
          </cell>
          <cell r="H35">
            <v>0</v>
          </cell>
          <cell r="I35">
            <v>264838.74999999994</v>
          </cell>
        </row>
        <row r="36">
          <cell r="A36" t="str">
            <v>Cuadrilla Hidraúlico y Sanitario</v>
          </cell>
          <cell r="B36">
            <v>1</v>
          </cell>
          <cell r="C36" t="str">
            <v>Oficial</v>
          </cell>
          <cell r="D36" t="str">
            <v>+</v>
          </cell>
          <cell r="E36">
            <v>1</v>
          </cell>
          <cell r="F36" t="str">
            <v>Ayudante</v>
          </cell>
          <cell r="G36">
            <v>123921.88</v>
          </cell>
          <cell r="H36">
            <v>0</v>
          </cell>
          <cell r="I36">
            <v>123921.875</v>
          </cell>
        </row>
        <row r="37">
          <cell r="A37" t="str">
            <v>Cuadrilla Carpinteria metálica</v>
          </cell>
          <cell r="B37">
            <v>1</v>
          </cell>
          <cell r="C37" t="str">
            <v>Oficial</v>
          </cell>
          <cell r="D37" t="str">
            <v>+</v>
          </cell>
          <cell r="E37">
            <v>1</v>
          </cell>
          <cell r="F37" t="str">
            <v>Ayudante</v>
          </cell>
          <cell r="G37">
            <v>135187.49999999997</v>
          </cell>
          <cell r="H37">
            <v>0</v>
          </cell>
          <cell r="I37">
            <v>129554.68749999997</v>
          </cell>
        </row>
        <row r="38">
          <cell r="A38" t="str">
            <v>Cuadrilla  Eléctrico</v>
          </cell>
          <cell r="B38">
            <v>1</v>
          </cell>
          <cell r="C38" t="str">
            <v xml:space="preserve">Oficial </v>
          </cell>
          <cell r="D38" t="str">
            <v>+</v>
          </cell>
          <cell r="E38">
            <v>1</v>
          </cell>
          <cell r="F38" t="str">
            <v>Ayudante</v>
          </cell>
          <cell r="G38">
            <v>149832.8125</v>
          </cell>
          <cell r="H38">
            <v>0</v>
          </cell>
          <cell r="I38">
            <v>149832.8125</v>
          </cell>
        </row>
        <row r="39">
          <cell r="A39" t="str">
            <v>Carpintería</v>
          </cell>
          <cell r="B39">
            <v>1</v>
          </cell>
          <cell r="C39" t="str">
            <v>Oficial</v>
          </cell>
          <cell r="D39" t="str">
            <v>+</v>
          </cell>
          <cell r="E39">
            <v>2</v>
          </cell>
          <cell r="F39" t="str">
            <v>Ayudante</v>
          </cell>
          <cell r="G39">
            <v>171711.3</v>
          </cell>
          <cell r="H39">
            <v>0</v>
          </cell>
          <cell r="I39">
            <v>171711.3</v>
          </cell>
        </row>
        <row r="40">
          <cell r="A40" t="str">
            <v>Pintura</v>
          </cell>
          <cell r="B40">
            <v>2</v>
          </cell>
          <cell r="C40" t="str">
            <v>Oficial</v>
          </cell>
          <cell r="D40" t="str">
            <v>+</v>
          </cell>
          <cell r="E40">
            <v>1</v>
          </cell>
          <cell r="F40" t="str">
            <v>Ayudante</v>
          </cell>
          <cell r="G40">
            <v>224107.4</v>
          </cell>
          <cell r="H40">
            <v>0</v>
          </cell>
          <cell r="I40">
            <v>224107.39999999997</v>
          </cell>
        </row>
        <row r="41">
          <cell r="A41" t="str">
            <v>Mampostería</v>
          </cell>
          <cell r="B41">
            <v>2</v>
          </cell>
          <cell r="C41" t="str">
            <v>Oficial</v>
          </cell>
          <cell r="D41" t="str">
            <v>+</v>
          </cell>
          <cell r="E41">
            <v>1</v>
          </cell>
          <cell r="F41" t="str">
            <v>Ayudante</v>
          </cell>
          <cell r="G41">
            <v>194876</v>
          </cell>
          <cell r="H41">
            <v>0</v>
          </cell>
          <cell r="I41">
            <v>194875.99999999997</v>
          </cell>
        </row>
        <row r="42">
          <cell r="A42" t="str">
            <v>Vías</v>
          </cell>
          <cell r="B42">
            <v>3</v>
          </cell>
          <cell r="C42" t="str">
            <v>Oficial</v>
          </cell>
          <cell r="D42" t="str">
            <v>+</v>
          </cell>
          <cell r="E42">
            <v>4</v>
          </cell>
          <cell r="F42" t="str">
            <v>Ayudante</v>
          </cell>
          <cell r="G42">
            <v>423666.04</v>
          </cell>
          <cell r="H42">
            <v>0</v>
          </cell>
          <cell r="I42">
            <v>423666.03749999998</v>
          </cell>
        </row>
        <row r="43">
          <cell r="A43" t="str">
            <v>Cuadrilla Carpinteria Aluminio</v>
          </cell>
          <cell r="B43">
            <v>2</v>
          </cell>
          <cell r="C43" t="str">
            <v>Oficial</v>
          </cell>
          <cell r="D43" t="str">
            <v>+</v>
          </cell>
          <cell r="E43">
            <v>2</v>
          </cell>
          <cell r="F43" t="str">
            <v>Ayudante</v>
          </cell>
          <cell r="G43">
            <v>270375</v>
          </cell>
          <cell r="H43">
            <v>0</v>
          </cell>
          <cell r="I43">
            <v>270374.99999999994</v>
          </cell>
        </row>
        <row r="44">
          <cell r="A44" t="str">
            <v>Cuadrilla instalaciones a  gas</v>
          </cell>
          <cell r="B44">
            <v>2</v>
          </cell>
          <cell r="C44" t="str">
            <v>Oficiales</v>
          </cell>
          <cell r="D44">
            <v>0</v>
          </cell>
          <cell r="E44">
            <v>0</v>
          </cell>
          <cell r="F44">
            <v>0</v>
          </cell>
          <cell r="G44">
            <v>218704.54</v>
          </cell>
          <cell r="H44">
            <v>0</v>
          </cell>
          <cell r="I44">
            <v>218704.53499999997</v>
          </cell>
        </row>
        <row r="45">
          <cell r="A45" t="str">
            <v>Ingeniero</v>
          </cell>
          <cell r="B45">
            <v>0</v>
          </cell>
          <cell r="C45">
            <v>0</v>
          </cell>
          <cell r="D45">
            <v>0</v>
          </cell>
          <cell r="E45">
            <v>0</v>
          </cell>
          <cell r="F45">
            <v>0</v>
          </cell>
          <cell r="G45">
            <v>250000</v>
          </cell>
          <cell r="H45">
            <v>0</v>
          </cell>
          <cell r="I45">
            <v>250000</v>
          </cell>
        </row>
        <row r="46">
          <cell r="A46" t="str">
            <v>Tramitador</v>
          </cell>
          <cell r="B46">
            <v>0</v>
          </cell>
          <cell r="C46">
            <v>0</v>
          </cell>
          <cell r="D46">
            <v>0</v>
          </cell>
          <cell r="E46">
            <v>0</v>
          </cell>
          <cell r="F46">
            <v>0</v>
          </cell>
          <cell r="G46">
            <v>120000</v>
          </cell>
          <cell r="H46">
            <v>0</v>
          </cell>
          <cell r="I46">
            <v>120000</v>
          </cell>
        </row>
      </sheetData>
      <sheetData sheetId="12">
        <row r="12">
          <cell r="A12" t="str">
            <v>COSTOS DE TRANSPORTE</v>
          </cell>
          <cell r="B12">
            <v>0</v>
          </cell>
          <cell r="C12">
            <v>0</v>
          </cell>
          <cell r="D12">
            <v>0</v>
          </cell>
          <cell r="E12">
            <v>0</v>
          </cell>
          <cell r="F12">
            <v>0</v>
          </cell>
          <cell r="G12">
            <v>0</v>
          </cell>
          <cell r="H12">
            <v>0</v>
          </cell>
          <cell r="I12">
            <v>0</v>
          </cell>
        </row>
        <row r="13">
          <cell r="A13" t="str">
            <v>JORNADA DIARIA</v>
          </cell>
          <cell r="B13">
            <v>0</v>
          </cell>
          <cell r="C13">
            <v>0</v>
          </cell>
          <cell r="D13">
            <v>0</v>
          </cell>
          <cell r="E13">
            <v>0</v>
          </cell>
          <cell r="F13">
            <v>8</v>
          </cell>
          <cell r="G13">
            <v>0</v>
          </cell>
          <cell r="H13">
            <v>0</v>
          </cell>
          <cell r="I13" t="str">
            <v>Horas</v>
          </cell>
        </row>
        <row r="14">
          <cell r="A14" t="str">
            <v>Descripción</v>
          </cell>
          <cell r="B14" t="str">
            <v>Capacidad</v>
          </cell>
          <cell r="C14">
            <v>0</v>
          </cell>
          <cell r="D14" t="str">
            <v>Tarifa hora</v>
          </cell>
          <cell r="E14">
            <v>0</v>
          </cell>
          <cell r="F14">
            <v>0</v>
          </cell>
          <cell r="G14">
            <v>0</v>
          </cell>
          <cell r="H14" t="str">
            <v>Tarifa por viaje</v>
          </cell>
          <cell r="I14">
            <v>0</v>
          </cell>
        </row>
        <row r="15">
          <cell r="A15">
            <v>0</v>
          </cell>
          <cell r="B15" t="str">
            <v>Cantidad</v>
          </cell>
          <cell r="C15" t="str">
            <v>UN</v>
          </cell>
          <cell r="D15">
            <v>0</v>
          </cell>
          <cell r="E15">
            <v>0</v>
          </cell>
          <cell r="F15">
            <v>0</v>
          </cell>
          <cell r="G15">
            <v>0</v>
          </cell>
          <cell r="H15">
            <v>0</v>
          </cell>
          <cell r="I15">
            <v>0</v>
          </cell>
        </row>
        <row r="16">
          <cell r="A16" t="str">
            <v>Volqueta c/operario y combustible 6m3 max  30 Km</v>
          </cell>
          <cell r="B16">
            <v>6</v>
          </cell>
          <cell r="C16" t="str">
            <v>M3</v>
          </cell>
          <cell r="D16">
            <v>32000</v>
          </cell>
          <cell r="E16">
            <v>0</v>
          </cell>
          <cell r="F16">
            <v>0</v>
          </cell>
          <cell r="G16">
            <v>0</v>
          </cell>
          <cell r="H16">
            <v>110000</v>
          </cell>
          <cell r="I16">
            <v>0</v>
          </cell>
        </row>
        <row r="17">
          <cell r="A17" t="str">
            <v>1.1.7</v>
          </cell>
          <cell r="B17" t="str">
            <v>DEMOLICION Y RETIRO DE ESCOMBROS</v>
          </cell>
          <cell r="C17" t="str">
            <v>M3</v>
          </cell>
          <cell r="D17">
            <v>0</v>
          </cell>
          <cell r="E17">
            <v>0</v>
          </cell>
          <cell r="F17">
            <v>0</v>
          </cell>
          <cell r="G17">
            <v>0</v>
          </cell>
          <cell r="H17">
            <v>110000</v>
          </cell>
          <cell r="I17">
            <v>0</v>
          </cell>
        </row>
        <row r="18">
          <cell r="A18" t="str">
            <v>1.1.7</v>
          </cell>
          <cell r="B18" t="str">
            <v>VALLA INFORMATIVA</v>
          </cell>
          <cell r="C18" t="str">
            <v>M3</v>
          </cell>
          <cell r="D18">
            <v>0</v>
          </cell>
          <cell r="E18">
            <v>0</v>
          </cell>
          <cell r="F18">
            <v>0</v>
          </cell>
          <cell r="G18">
            <v>0</v>
          </cell>
          <cell r="H18">
            <v>110000</v>
          </cell>
          <cell r="I18">
            <v>0</v>
          </cell>
        </row>
        <row r="19">
          <cell r="A19" t="str">
            <v>Volqueta c/operario y combustible 5,5m3 max 30 Km</v>
          </cell>
          <cell r="B19">
            <v>5.5</v>
          </cell>
          <cell r="C19" t="str">
            <v>M3</v>
          </cell>
          <cell r="D19">
            <v>0</v>
          </cell>
          <cell r="E19">
            <v>0</v>
          </cell>
          <cell r="F19">
            <v>0</v>
          </cell>
          <cell r="G19">
            <v>0</v>
          </cell>
          <cell r="H19">
            <v>90000</v>
          </cell>
          <cell r="I19">
            <v>0</v>
          </cell>
        </row>
        <row r="20">
          <cell r="A20" t="str">
            <v>Camión 4 Toneladas</v>
          </cell>
          <cell r="B20">
            <v>4</v>
          </cell>
          <cell r="C20" t="str">
            <v>TN</v>
          </cell>
          <cell r="D20">
            <v>18000</v>
          </cell>
          <cell r="E20">
            <v>0</v>
          </cell>
          <cell r="F20">
            <v>0</v>
          </cell>
          <cell r="G20">
            <v>0</v>
          </cell>
          <cell r="H20">
            <v>36000</v>
          </cell>
          <cell r="I20">
            <v>0</v>
          </cell>
        </row>
        <row r="21">
          <cell r="A21" t="str">
            <v>Camión 8 Toneladas</v>
          </cell>
          <cell r="B21">
            <v>8</v>
          </cell>
          <cell r="C21" t="str">
            <v>TN</v>
          </cell>
          <cell r="D21">
            <v>35000</v>
          </cell>
          <cell r="E21">
            <v>0</v>
          </cell>
          <cell r="F21">
            <v>0</v>
          </cell>
          <cell r="G21">
            <v>0</v>
          </cell>
          <cell r="H21">
            <v>70000</v>
          </cell>
          <cell r="I21">
            <v>0</v>
          </cell>
        </row>
        <row r="22">
          <cell r="A22" t="str">
            <v>Cama-baja</v>
          </cell>
          <cell r="B22">
            <v>15</v>
          </cell>
          <cell r="C22" t="str">
            <v>TN</v>
          </cell>
          <cell r="D22">
            <v>70000</v>
          </cell>
          <cell r="E22">
            <v>0</v>
          </cell>
          <cell r="F22">
            <v>0</v>
          </cell>
          <cell r="G22">
            <v>0</v>
          </cell>
          <cell r="H22">
            <v>420000</v>
          </cell>
          <cell r="I22">
            <v>0</v>
          </cell>
        </row>
        <row r="23">
          <cell r="A23" t="str">
            <v>Campero</v>
          </cell>
          <cell r="B23">
            <v>1.5</v>
          </cell>
          <cell r="C23" t="str">
            <v>TN</v>
          </cell>
          <cell r="D23">
            <v>25000</v>
          </cell>
          <cell r="E23">
            <v>0</v>
          </cell>
          <cell r="F23">
            <v>0</v>
          </cell>
          <cell r="G23">
            <v>0</v>
          </cell>
          <cell r="H23">
            <v>50000</v>
          </cell>
          <cell r="I23">
            <v>0</v>
          </cell>
        </row>
        <row r="24">
          <cell r="A24" t="str">
            <v>Chalupa</v>
          </cell>
          <cell r="B24">
            <v>0.5</v>
          </cell>
          <cell r="C24" t="str">
            <v>TN</v>
          </cell>
          <cell r="D24">
            <v>25000</v>
          </cell>
          <cell r="E24">
            <v>0</v>
          </cell>
          <cell r="F24">
            <v>0</v>
          </cell>
          <cell r="G24">
            <v>0</v>
          </cell>
          <cell r="H24">
            <v>50000</v>
          </cell>
          <cell r="I24">
            <v>0</v>
          </cell>
        </row>
        <row r="25">
          <cell r="A25" t="str">
            <v>Transporte elementos prefabricados</v>
          </cell>
          <cell r="B25">
            <v>1</v>
          </cell>
          <cell r="C25" t="str">
            <v>UN</v>
          </cell>
          <cell r="D25">
            <v>6500</v>
          </cell>
          <cell r="E25">
            <v>0</v>
          </cell>
          <cell r="F25">
            <v>0</v>
          </cell>
          <cell r="G25">
            <v>0</v>
          </cell>
          <cell r="H25">
            <v>6500</v>
          </cell>
          <cell r="I25">
            <v>0</v>
          </cell>
        </row>
        <row r="26">
          <cell r="A26" t="str">
            <v>Volqueta c/operario y combustible 6m3 max  70 Km</v>
          </cell>
          <cell r="B26">
            <v>6</v>
          </cell>
          <cell r="C26" t="str">
            <v>M3</v>
          </cell>
          <cell r="D26">
            <v>0</v>
          </cell>
          <cell r="E26">
            <v>0</v>
          </cell>
          <cell r="F26">
            <v>0</v>
          </cell>
          <cell r="G26">
            <v>0</v>
          </cell>
          <cell r="H26">
            <v>190000</v>
          </cell>
          <cell r="I26">
            <v>0</v>
          </cell>
        </row>
        <row r="27">
          <cell r="A27">
            <v>0</v>
          </cell>
          <cell r="B27">
            <v>0</v>
          </cell>
          <cell r="C27">
            <v>0</v>
          </cell>
          <cell r="D27">
            <v>0</v>
          </cell>
          <cell r="E27">
            <v>0</v>
          </cell>
          <cell r="F27">
            <v>0</v>
          </cell>
          <cell r="G27">
            <v>0</v>
          </cell>
          <cell r="H27">
            <v>0</v>
          </cell>
          <cell r="I27">
            <v>0</v>
          </cell>
        </row>
        <row r="28">
          <cell r="A28">
            <v>0</v>
          </cell>
          <cell r="B28">
            <v>0</v>
          </cell>
          <cell r="C28">
            <v>0</v>
          </cell>
          <cell r="D28">
            <v>0</v>
          </cell>
          <cell r="E28">
            <v>0</v>
          </cell>
          <cell r="F28">
            <v>0</v>
          </cell>
          <cell r="G28">
            <v>0</v>
          </cell>
          <cell r="H28">
            <v>0</v>
          </cell>
          <cell r="I28">
            <v>0</v>
          </cell>
        </row>
        <row r="29">
          <cell r="A29">
            <v>0</v>
          </cell>
          <cell r="B29">
            <v>0</v>
          </cell>
          <cell r="C29">
            <v>0</v>
          </cell>
          <cell r="D29">
            <v>0</v>
          </cell>
          <cell r="E29">
            <v>0</v>
          </cell>
          <cell r="F29">
            <v>0</v>
          </cell>
          <cell r="G29">
            <v>0</v>
          </cell>
          <cell r="H29">
            <v>0</v>
          </cell>
          <cell r="I29">
            <v>0</v>
          </cell>
        </row>
        <row r="30">
          <cell r="A30">
            <v>0</v>
          </cell>
          <cell r="B30">
            <v>0</v>
          </cell>
          <cell r="C30">
            <v>0</v>
          </cell>
          <cell r="D30">
            <v>0</v>
          </cell>
          <cell r="E30">
            <v>0</v>
          </cell>
          <cell r="F30">
            <v>0</v>
          </cell>
          <cell r="G30">
            <v>0</v>
          </cell>
          <cell r="H30">
            <v>0</v>
          </cell>
          <cell r="I30">
            <v>0</v>
          </cell>
        </row>
      </sheetData>
      <sheetData sheetId="13">
        <row r="15">
          <cell r="A15" t="str">
            <v>Cargador tipo Cat - 904</v>
          </cell>
        </row>
        <row r="16">
          <cell r="A16" t="str">
            <v>Compresor</v>
          </cell>
        </row>
        <row r="17">
          <cell r="A17" t="str">
            <v>1.1.7</v>
          </cell>
        </row>
        <row r="18">
          <cell r="A18" t="str">
            <v>1.1.7</v>
          </cell>
        </row>
        <row r="19">
          <cell r="A19" t="str">
            <v>Compresor 2 martillos 185 PCM</v>
          </cell>
        </row>
        <row r="20">
          <cell r="A20" t="str">
            <v>Cortadora para metal</v>
          </cell>
        </row>
        <row r="21">
          <cell r="A21" t="str">
            <v>Equipo de topografía</v>
          </cell>
        </row>
        <row r="22">
          <cell r="A22" t="str">
            <v>Equipo de Soldadura</v>
          </cell>
        </row>
        <row r="23">
          <cell r="A23" t="str">
            <v>Figuradora</v>
          </cell>
        </row>
        <row r="24">
          <cell r="A24" t="str">
            <v>Pulidora</v>
          </cell>
        </row>
        <row r="25">
          <cell r="A25" t="str">
            <v>Pulidora pisos incluye piedras y ceras</v>
          </cell>
        </row>
        <row r="26">
          <cell r="A26" t="str">
            <v>Formaleta</v>
          </cell>
        </row>
        <row r="27">
          <cell r="A27" t="str">
            <v>Formaleta entrepiso por 4 semanas M2</v>
          </cell>
        </row>
        <row r="28">
          <cell r="A28" t="str">
            <v>Formaleta entrepiso M2</v>
          </cell>
        </row>
        <row r="29">
          <cell r="A29" t="str">
            <v>Herramienta Eléctrica</v>
          </cell>
        </row>
        <row r="30">
          <cell r="A30" t="str">
            <v>Herramienta menor</v>
          </cell>
        </row>
        <row r="31">
          <cell r="A31" t="str">
            <v>Mezcladora a gasolina</v>
          </cell>
        </row>
        <row r="32">
          <cell r="A32" t="str">
            <v>Motosierra profesional</v>
          </cell>
        </row>
        <row r="33">
          <cell r="A33" t="str">
            <v>Andamio metálico</v>
          </cell>
        </row>
        <row r="34">
          <cell r="A34" t="str">
            <v xml:space="preserve">Paral metálico </v>
          </cell>
        </row>
        <row r="35">
          <cell r="A35" t="str">
            <v>Paral telescopico</v>
          </cell>
        </row>
        <row r="36">
          <cell r="A36" t="str">
            <v>Poleas y Cuerdas</v>
          </cell>
        </row>
        <row r="37">
          <cell r="A37" t="str">
            <v>Rana</v>
          </cell>
        </row>
        <row r="38">
          <cell r="A38" t="str">
            <v>Retroexcavadora orugas tipo 320 pala 1,2 m3</v>
          </cell>
        </row>
        <row r="39">
          <cell r="A39" t="str">
            <v>Retroexcavadora llantas Tipo Cat 428</v>
          </cell>
        </row>
        <row r="40">
          <cell r="A40" t="str">
            <v>Tanque de agua</v>
          </cell>
        </row>
        <row r="41">
          <cell r="A41" t="str">
            <v>Taladro Industrial</v>
          </cell>
        </row>
        <row r="42">
          <cell r="A42" t="str">
            <v>Vibrocompactador a gasolina</v>
          </cell>
        </row>
        <row r="43">
          <cell r="A43" t="str">
            <v>Vibrador electrico concreto 110</v>
          </cell>
        </row>
        <row r="44">
          <cell r="A44" t="str">
            <v>Vibrador a gasolina</v>
          </cell>
        </row>
        <row r="45">
          <cell r="A45" t="str">
            <v>Volqueta (6m3/Operario y combustible)</v>
          </cell>
        </row>
        <row r="46">
          <cell r="A46" t="str">
            <v>Pluma (incluye operario, andamio y equipo de seguridad)</v>
          </cell>
        </row>
        <row r="47">
          <cell r="A47" t="str">
            <v>Carretilla tipo bogue</v>
          </cell>
        </row>
        <row r="48">
          <cell r="A48" t="str">
            <v>Equipo entrepiso (incluye, formaleta, parales y cercha metálica)</v>
          </cell>
        </row>
        <row r="49">
          <cell r="A49" t="str">
            <v>Cortadora ladrillo, incluye disco</v>
          </cell>
        </row>
        <row r="50">
          <cell r="A50" t="str">
            <v>Kit pintura (rodillo, brocha, lija, espatula)</v>
          </cell>
        </row>
        <row r="51">
          <cell r="A51" t="str">
            <v>Equipo perforador de pilotes d = 0,30 mts</v>
          </cell>
        </row>
        <row r="52">
          <cell r="A52" t="str">
            <v xml:space="preserve">Equipo perforador de pilotes d = 0,40 mts </v>
          </cell>
        </row>
        <row r="53">
          <cell r="A53" t="str">
            <v xml:space="preserve">Equipo perforador de pilotes d = 0,60 mts </v>
          </cell>
        </row>
        <row r="54">
          <cell r="A54" t="str">
            <v>Equipo perforador de pilotes d = 0,80 mts</v>
          </cell>
        </row>
        <row r="55">
          <cell r="A55" t="str">
            <v xml:space="preserve">Equipo perforador de pilotes d = 0,90 mts </v>
          </cell>
        </row>
        <row r="56">
          <cell r="A56" t="str">
            <v>Soplete (incluye cilindro gas)</v>
          </cell>
        </row>
        <row r="57">
          <cell r="A57" t="str">
            <v>Motobomba</v>
          </cell>
        </row>
        <row r="58">
          <cell r="A58" t="str">
            <v>Canguro</v>
          </cell>
        </row>
        <row r="59">
          <cell r="A59" t="str">
            <v>Pulidora incluye piedras para pulido</v>
          </cell>
        </row>
        <row r="60">
          <cell r="A60" t="str">
            <v>Cortadora de ladrillo incluye disco</v>
          </cell>
        </row>
        <row r="61">
          <cell r="A61" t="str">
            <v>Broca tusteno de 1/4"</v>
          </cell>
        </row>
        <row r="62">
          <cell r="A62" t="str">
            <v>Broca tusteno de 3/8"</v>
          </cell>
        </row>
        <row r="63">
          <cell r="A63" t="str">
            <v>Broca tusteno de 1/2"</v>
          </cell>
        </row>
        <row r="64">
          <cell r="A64" t="str">
            <v>Broca tusteno de 5/8"</v>
          </cell>
        </row>
        <row r="65">
          <cell r="A65" t="str">
            <v xml:space="preserve">Grua </v>
          </cell>
        </row>
      </sheetData>
      <sheetData sheetId="14">
        <row r="11">
          <cell r="A11" t="str">
            <v>A.C.P.M.</v>
          </cell>
        </row>
        <row r="12">
          <cell r="A12" t="str">
            <v>Abrazadera de 1"</v>
          </cell>
        </row>
        <row r="13">
          <cell r="A13" t="str">
            <v>Abrazadera de 1/2"</v>
          </cell>
        </row>
        <row r="14">
          <cell r="A14" t="str">
            <v>Abrazadera de 3/4"</v>
          </cell>
        </row>
        <row r="15">
          <cell r="A15" t="str">
            <v>Abrazadera metálica</v>
          </cell>
        </row>
        <row r="16">
          <cell r="A16" t="str">
            <v>Abrazadera metálica 1 1/2"</v>
          </cell>
        </row>
        <row r="17">
          <cell r="A17" t="str">
            <v>1.1.7</v>
          </cell>
        </row>
        <row r="18">
          <cell r="A18" t="str">
            <v>1.1.7</v>
          </cell>
        </row>
        <row r="19">
          <cell r="A19" t="str">
            <v>Abrazadera metálica 1 1/4"</v>
          </cell>
        </row>
        <row r="20">
          <cell r="A20" t="str">
            <v>Abrazadera metálica 1"</v>
          </cell>
        </row>
        <row r="21">
          <cell r="A21" t="str">
            <v>Abrazadera metálica 2"</v>
          </cell>
        </row>
        <row r="22">
          <cell r="A22" t="str">
            <v xml:space="preserve">Accesorio novafort </v>
          </cell>
        </row>
        <row r="23">
          <cell r="A23" t="str">
            <v>Accesorio PVCP-RDE 2" UZ</v>
          </cell>
        </row>
        <row r="24">
          <cell r="A24" t="str">
            <v>Accesorio PVCP-RDE 3" UZ</v>
          </cell>
        </row>
        <row r="25">
          <cell r="A25" t="str">
            <v>Accesorios - H.G. 1/2"</v>
          </cell>
        </row>
        <row r="26">
          <cell r="A26" t="str">
            <v>Accesorios - Y de 3"</v>
          </cell>
        </row>
        <row r="27">
          <cell r="A27" t="str">
            <v>Accesorios - Y de 4"</v>
          </cell>
        </row>
        <row r="28">
          <cell r="A28" t="str">
            <v>Accesorios PVC</v>
          </cell>
        </row>
        <row r="29">
          <cell r="A29" t="str">
            <v>Accesorios PVC-P 1 1/2"</v>
          </cell>
        </row>
        <row r="30">
          <cell r="A30" t="str">
            <v>Accesorios PVC-P 1 1/4"</v>
          </cell>
        </row>
        <row r="31">
          <cell r="A31" t="str">
            <v>Accesorios PVC-P 1"</v>
          </cell>
        </row>
        <row r="32">
          <cell r="A32" t="str">
            <v>Accesorios PVC-P 1/2"</v>
          </cell>
        </row>
        <row r="33">
          <cell r="A33" t="str">
            <v>Accesorios PVC-P 3/4"</v>
          </cell>
        </row>
        <row r="34">
          <cell r="A34" t="str">
            <v>Acero 37,000 p.s.i. 1/4"</v>
          </cell>
        </row>
        <row r="35">
          <cell r="A35" t="str">
            <v xml:space="preserve">Acero 60,000 p.s.i. </v>
          </cell>
        </row>
        <row r="36">
          <cell r="A36" t="str">
            <v>Acero de refuerzo 60000 PSI</v>
          </cell>
        </row>
        <row r="37">
          <cell r="A37" t="str">
            <v xml:space="preserve">Acero figurado 37,000 </v>
          </cell>
        </row>
        <row r="38">
          <cell r="A38" t="str">
            <v>Acero figurado 60,000 p.s.i. 1/2"</v>
          </cell>
        </row>
        <row r="39">
          <cell r="A39" t="str">
            <v>Acido muriatico</v>
          </cell>
        </row>
        <row r="40">
          <cell r="A40" t="str">
            <v xml:space="preserve">Acoflex plastico de 1/2" x  50 cms Lavamanos </v>
          </cell>
        </row>
        <row r="41">
          <cell r="A41" t="str">
            <v>Acoflex plastico de 1/2" x 7/8" de 50 cms. Sanitario</v>
          </cell>
        </row>
        <row r="42">
          <cell r="A42" t="str">
            <v>Acrilico transparente 2 mm, protección UV</v>
          </cell>
        </row>
        <row r="43">
          <cell r="A43" t="str">
            <v>Ad.Terminal cond.1"</v>
          </cell>
        </row>
        <row r="44">
          <cell r="A44" t="str">
            <v>Ad.Terminal cond.1/2"</v>
          </cell>
        </row>
        <row r="45">
          <cell r="A45" t="str">
            <v>Ad.Terminal cond.3/4"</v>
          </cell>
        </row>
        <row r="46">
          <cell r="A46" t="str">
            <v>Adaptador bajante rectangular PVC - Aguas Lluvias</v>
          </cell>
        </row>
        <row r="47">
          <cell r="A47" t="str">
            <v>Adaptador bajante rectangular PVC - alcantarillado</v>
          </cell>
        </row>
        <row r="48">
          <cell r="A48" t="str">
            <v>Adaptador conduit de 1/2"</v>
          </cell>
        </row>
        <row r="49">
          <cell r="A49" t="str">
            <v>Adaptador hembra PE AL PE 1216 - 1/2"</v>
          </cell>
        </row>
        <row r="50">
          <cell r="A50" t="str">
            <v>Adaptador hembra PE AL PE 1216 - 3/4"</v>
          </cell>
        </row>
        <row r="51">
          <cell r="A51" t="str">
            <v>Adaptador macho PE AL PE 1216 - 1/2"</v>
          </cell>
        </row>
        <row r="52">
          <cell r="A52" t="str">
            <v>Adaptador macho PE AL PE 1216 - 3/4"</v>
          </cell>
        </row>
        <row r="53">
          <cell r="A53" t="str">
            <v>Adaptador macho PVC de 1 1/2"</v>
          </cell>
        </row>
        <row r="54">
          <cell r="A54" t="str">
            <v>Adaptador macho PVC de 1"</v>
          </cell>
        </row>
        <row r="55">
          <cell r="A55" t="str">
            <v>Adaptador macho PVC de 1/2"</v>
          </cell>
        </row>
        <row r="56">
          <cell r="A56" t="str">
            <v>Adaptador macho PVC de 2 plg</v>
          </cell>
        </row>
        <row r="57">
          <cell r="A57" t="str">
            <v>Adoquín peatonal Santa Fe</v>
          </cell>
        </row>
        <row r="58">
          <cell r="A58" t="str">
            <v>Agua</v>
          </cell>
        </row>
        <row r="59">
          <cell r="A59" t="str">
            <v>Aislador de carrete en porcelana</v>
          </cell>
        </row>
        <row r="60">
          <cell r="A60" t="str">
            <v>Aislador de rosca para empalme</v>
          </cell>
        </row>
        <row r="61">
          <cell r="A61" t="str">
            <v>Aislador para percha BT</v>
          </cell>
        </row>
        <row r="62">
          <cell r="A62" t="str">
            <v>Aislador tipo pin</v>
          </cell>
        </row>
        <row r="63">
          <cell r="A63" t="str">
            <v>Alambre cobre THW 10 AWG</v>
          </cell>
        </row>
        <row r="64">
          <cell r="A64" t="str">
            <v>Alambre cobre THW 12 AWG</v>
          </cell>
        </row>
        <row r="65">
          <cell r="A65" t="str">
            <v>Alambre cobre THW 14 AWG</v>
          </cell>
        </row>
        <row r="66">
          <cell r="A66" t="str">
            <v>Alambre cobre THW 8 AWG</v>
          </cell>
        </row>
        <row r="67">
          <cell r="A67" t="str">
            <v>Alambre Cu desnudo AWG 10</v>
          </cell>
        </row>
        <row r="68">
          <cell r="A68" t="str">
            <v>Alambre Cu desnudo AWG 12</v>
          </cell>
        </row>
        <row r="69">
          <cell r="A69" t="str">
            <v>Alambre Cu desnudo AWG 14</v>
          </cell>
        </row>
        <row r="70">
          <cell r="A70" t="str">
            <v>Alambre de cobre No 10</v>
          </cell>
        </row>
        <row r="71">
          <cell r="A71" t="str">
            <v>Alambre de cobre No 12</v>
          </cell>
        </row>
        <row r="72">
          <cell r="A72" t="str">
            <v>Alambre de cobre No 14 desnudo</v>
          </cell>
        </row>
        <row r="73">
          <cell r="A73" t="str">
            <v>Alambre negro Cal. 18</v>
          </cell>
        </row>
        <row r="74">
          <cell r="A74" t="str">
            <v>Alambre Teléfono 2x22 estañado</v>
          </cell>
        </row>
        <row r="75">
          <cell r="A75" t="str">
            <v>Alicates</v>
          </cell>
        </row>
        <row r="76">
          <cell r="A76" t="str">
            <v>Alquiler Campamento 20 a 60 M2</v>
          </cell>
        </row>
        <row r="77">
          <cell r="A77" t="str">
            <v>Alumol Sika</v>
          </cell>
        </row>
        <row r="78">
          <cell r="A78" t="str">
            <v>Amarre plástico (zuncho)</v>
          </cell>
        </row>
        <row r="79">
          <cell r="A79" t="str">
            <v>Anclajes y abrazadera para bajantes aguas lluvias (3 - 4 plg)</v>
          </cell>
        </row>
        <row r="80">
          <cell r="A80" t="str">
            <v>Angulo 2 1/2" x 2 1/2" x 3/16"</v>
          </cell>
        </row>
        <row r="81">
          <cell r="A81" t="str">
            <v>Angulo 3/4 x 1/8</v>
          </cell>
        </row>
        <row r="82">
          <cell r="A82" t="str">
            <v>Angulo de cercha de 2" x 1"</v>
          </cell>
        </row>
        <row r="83">
          <cell r="A83" t="str">
            <v>Angulo de unión A-29</v>
          </cell>
        </row>
        <row r="84">
          <cell r="A84" t="str">
            <v>Anticorrosivo rojo claro PHLC</v>
          </cell>
        </row>
        <row r="85">
          <cell r="A85" t="str">
            <v xml:space="preserve">Antihumedad fachada </v>
          </cell>
        </row>
        <row r="86">
          <cell r="A86" t="str">
            <v>Arandela</v>
          </cell>
        </row>
        <row r="87">
          <cell r="A87" t="str">
            <v>Arbol especie local de 1,80 a 2,00 mts</v>
          </cell>
        </row>
        <row r="88">
          <cell r="A88" t="str">
            <v>Arena Amarilla Lavada</v>
          </cell>
        </row>
        <row r="89">
          <cell r="A89" t="str">
            <v>Arena Blanca</v>
          </cell>
        </row>
        <row r="90">
          <cell r="A90" t="str">
            <v>Arena de peña</v>
          </cell>
        </row>
        <row r="91">
          <cell r="A91" t="str">
            <v>Arena de rio</v>
          </cell>
        </row>
        <row r="92">
          <cell r="A92" t="str">
            <v>Arena de río (viaje 5 m3)</v>
          </cell>
        </row>
        <row r="93">
          <cell r="A93" t="str">
            <v xml:space="preserve">Arena lavada blanca </v>
          </cell>
        </row>
        <row r="94">
          <cell r="A94" t="str">
            <v>Arena lavada de pozo</v>
          </cell>
        </row>
        <row r="95">
          <cell r="A95" t="str">
            <v>Atornillador</v>
          </cell>
        </row>
        <row r="96">
          <cell r="A96" t="str">
            <v>Automático 3x100 Amp.</v>
          </cell>
        </row>
        <row r="97">
          <cell r="A97" t="str">
            <v>Automático 3x30, 3x40, 3x50 o 3x60 Amp.</v>
          </cell>
        </row>
        <row r="98">
          <cell r="A98" t="str">
            <v>Automático enchufable 1x20 Amp.</v>
          </cell>
        </row>
        <row r="99">
          <cell r="A99" t="str">
            <v>Automático enchufable 1x40 Amp.</v>
          </cell>
        </row>
        <row r="100">
          <cell r="A100" t="str">
            <v>Automático enchufable 2x20, 2x30, 2x40, 2x50 o 2x60 Amp.</v>
          </cell>
        </row>
        <row r="101">
          <cell r="A101" t="str">
            <v>Automático enchufable 2x70, 2x80 o 2x100 Amp.</v>
          </cell>
        </row>
        <row r="102">
          <cell r="A102" t="str">
            <v>Bajante PVC Rectangular</v>
          </cell>
        </row>
        <row r="103">
          <cell r="A103" t="str">
            <v xml:space="preserve">Baldosin cerámico blanco 20 x 20  Trafico 4 </v>
          </cell>
        </row>
        <row r="104">
          <cell r="A104" t="str">
            <v>Baldosin cerámico blanco 30 x 30</v>
          </cell>
        </row>
        <row r="105">
          <cell r="A105" t="str">
            <v>Baldosin cerámico cristanac corona 32,4 x 32,4</v>
          </cell>
        </row>
        <row r="106">
          <cell r="A106" t="str">
            <v>Baldosin cerámico Italia (30,5 x 30,5)</v>
          </cell>
        </row>
        <row r="107">
          <cell r="A107" t="str">
            <v>Baldosin cerámico pared  de 20 x 20 blanco primera</v>
          </cell>
        </row>
        <row r="108">
          <cell r="A108" t="str">
            <v>Baldosin cerámico pared Valencia 20,5 x 30,5</v>
          </cell>
        </row>
        <row r="109">
          <cell r="A109" t="str">
            <v>Baldosin de granito (30 x 30)</v>
          </cell>
        </row>
        <row r="110">
          <cell r="A110" t="str">
            <v>Barniz vitriflex</v>
          </cell>
        </row>
        <row r="111">
          <cell r="A111" t="str">
            <v>Barra  proyectante Franklin Brass, en acero Inoxidable de  1-1/4" 39 - 1/4" proyectante, capacidad mínima de 500 libras; incluye chazos y tornillos suminsitrados por el fabricante.</v>
          </cell>
        </row>
        <row r="112">
          <cell r="A112" t="str">
            <v>Barra discapacitados 18" (46 cm) cromo grival</v>
          </cell>
        </row>
        <row r="113">
          <cell r="A113" t="str">
            <v>Barra discapacitados 30" (76 cm) cromo grival; incluye chazos y tornillos, suministrados por el fabricante</v>
          </cell>
        </row>
        <row r="114">
          <cell r="A114" t="str">
            <v>Bentonita</v>
          </cell>
        </row>
        <row r="115">
          <cell r="A115" t="str">
            <v>Bisagra alum.Ext 2"</v>
          </cell>
        </row>
        <row r="116">
          <cell r="A116" t="str">
            <v>Bisagra alum.Ext 3"</v>
          </cell>
        </row>
        <row r="117">
          <cell r="A117" t="str">
            <v>Bisagra Metalisteria triple</v>
          </cell>
        </row>
        <row r="118">
          <cell r="A118" t="str">
            <v>Bloque calado sencillo 20 x 20</v>
          </cell>
        </row>
        <row r="119">
          <cell r="A119" t="str">
            <v>Bloque en concreto par muros estructurales de 0,09 x 19 x 39</v>
          </cell>
        </row>
        <row r="120">
          <cell r="A120" t="str">
            <v>Bloque en concreto para muros  tipo piedra de 12 x 20 X 40 cm.</v>
          </cell>
        </row>
        <row r="121">
          <cell r="A121" t="str">
            <v>Bloque en concreto para muros estructurales de 12  X 20 X 40</v>
          </cell>
        </row>
        <row r="122">
          <cell r="A122" t="str">
            <v>Bloque en concreto para muros no estructurales, lisos de  6 x 20 x 40</v>
          </cell>
        </row>
        <row r="123">
          <cell r="A123" t="str">
            <v>Bloque muro LN-14N</v>
          </cell>
        </row>
        <row r="124">
          <cell r="A124" t="str">
            <v>Bloque No.4</v>
          </cell>
        </row>
        <row r="125">
          <cell r="A125" t="str">
            <v>Bloque No.5</v>
          </cell>
        </row>
        <row r="126">
          <cell r="A126" t="str">
            <v>Bombillo de bajo consumo</v>
          </cell>
        </row>
        <row r="127">
          <cell r="A127" t="str">
            <v>Boquilla terminal EMT de 1"</v>
          </cell>
        </row>
        <row r="128">
          <cell r="A128" t="str">
            <v>Boquilla terminal EMT de 1-1/2"</v>
          </cell>
        </row>
        <row r="129">
          <cell r="A129" t="str">
            <v>Boquilla terminal EMT de 3/4"</v>
          </cell>
        </row>
        <row r="130">
          <cell r="A130" t="str">
            <v>Boquilla terminal PVC de 1"</v>
          </cell>
        </row>
        <row r="131">
          <cell r="A131" t="str">
            <v>Boquilla terminal PVC de 1/2"</v>
          </cell>
        </row>
        <row r="132">
          <cell r="A132" t="str">
            <v>Boquilla terminal PVC de 1-1/2"</v>
          </cell>
        </row>
        <row r="133">
          <cell r="A133" t="str">
            <v>Boquilla terminal PVC de 3/4"</v>
          </cell>
        </row>
        <row r="134">
          <cell r="A134" t="str">
            <v>Brazo para luminaria en poste</v>
          </cell>
        </row>
        <row r="135">
          <cell r="A135" t="str">
            <v>Breaker de riel bipolar  2 x 100A</v>
          </cell>
        </row>
        <row r="136">
          <cell r="A136" t="str">
            <v>Broca para concreto 1/2"</v>
          </cell>
        </row>
        <row r="137">
          <cell r="A137" t="str">
            <v>Broca para concreto 1/4"</v>
          </cell>
        </row>
        <row r="138">
          <cell r="A138" t="str">
            <v>Buje roscado  1" x 1 1/4"  PVC - Presión</v>
          </cell>
        </row>
        <row r="139">
          <cell r="A139" t="str">
            <v>Buje roscado  1" x 3/4"  PVC - Presión</v>
          </cell>
        </row>
        <row r="140">
          <cell r="A140" t="str">
            <v>Buje roscado  3/4" x 1/2" PVC - Presión</v>
          </cell>
        </row>
        <row r="141">
          <cell r="A141" t="str">
            <v>Caballete para cubierta bioclimatica, en acero y foil de aluminio de 0,70 x 2 mts</v>
          </cell>
        </row>
        <row r="142">
          <cell r="A142" t="str">
            <v>Cable ACSR 1/0</v>
          </cell>
        </row>
        <row r="143">
          <cell r="A143" t="str">
            <v>Cable ACSR 2/0</v>
          </cell>
        </row>
        <row r="144">
          <cell r="A144" t="str">
            <v>Cable antifraude 1x8+8</v>
          </cell>
        </row>
        <row r="145">
          <cell r="A145" t="str">
            <v>Cable antifraude 2x4+4</v>
          </cell>
        </row>
        <row r="146">
          <cell r="A146" t="str">
            <v>Cable antifraude 2x6+6</v>
          </cell>
        </row>
        <row r="147">
          <cell r="A147" t="str">
            <v>Cable antifraude 2x8+8</v>
          </cell>
        </row>
        <row r="148">
          <cell r="A148" t="str">
            <v>Cable antifraude 3x4+6</v>
          </cell>
        </row>
        <row r="149">
          <cell r="A149" t="str">
            <v>Cable antifraude 3x6+8</v>
          </cell>
        </row>
        <row r="150">
          <cell r="A150" t="str">
            <v>Cable antifraude 3x8+10</v>
          </cell>
        </row>
        <row r="151">
          <cell r="A151" t="str">
            <v>Cable de cobre No 2</v>
          </cell>
        </row>
        <row r="152">
          <cell r="A152" t="str">
            <v>Cable de cobre No 4</v>
          </cell>
        </row>
        <row r="153">
          <cell r="A153" t="str">
            <v>Cable de cobre No 6</v>
          </cell>
        </row>
        <row r="154">
          <cell r="A154" t="str">
            <v>Cable de cobre No 8</v>
          </cell>
        </row>
        <row r="155">
          <cell r="A155" t="str">
            <v xml:space="preserve">Cadena galvanizada 3/8" </v>
          </cell>
        </row>
        <row r="156">
          <cell r="A156" t="str">
            <v>Caja 2400</v>
          </cell>
        </row>
        <row r="157">
          <cell r="A157" t="str">
            <v>Caja 5800</v>
          </cell>
        </row>
        <row r="158">
          <cell r="A158" t="str">
            <v>Caja de un medidor Agua</v>
          </cell>
        </row>
        <row r="159">
          <cell r="A159" t="str">
            <v>Caja en mampostería de 30x30x30</v>
          </cell>
        </row>
        <row r="160">
          <cell r="A160" t="str">
            <v>Caja en mampostería doble</v>
          </cell>
        </row>
        <row r="161">
          <cell r="A161" t="str">
            <v>Caja en mampostería sencilla</v>
          </cell>
        </row>
        <row r="162">
          <cell r="A162" t="str">
            <v>Caja en mampostería tipo A.P.</v>
          </cell>
        </row>
        <row r="163">
          <cell r="A163" t="str">
            <v>Caja octagonal</v>
          </cell>
        </row>
        <row r="164">
          <cell r="A164" t="str">
            <v>Caja para 2 circuitos monofásica</v>
          </cell>
        </row>
        <row r="165">
          <cell r="A165" t="str">
            <v>Caja para 3 circuitos monofásica</v>
          </cell>
        </row>
        <row r="166">
          <cell r="A166" t="str">
            <v>Caja para 4 circuitos monofásica</v>
          </cell>
        </row>
        <row r="167">
          <cell r="A167" t="str">
            <v>Caja para 6 circuitos monofásica</v>
          </cell>
        </row>
        <row r="168">
          <cell r="A168" t="str">
            <v>Caja para 9 circuitos bifásica</v>
          </cell>
        </row>
        <row r="169">
          <cell r="A169" t="str">
            <v>Caja para contador energia</v>
          </cell>
        </row>
        <row r="170">
          <cell r="A170" t="str">
            <v>Caja para contador medición indirecta</v>
          </cell>
        </row>
        <row r="171">
          <cell r="A171" t="str">
            <v>Caja tapa registro europa de 15 x 15 blanca</v>
          </cell>
        </row>
        <row r="172">
          <cell r="A172" t="str">
            <v>Calado en concreto prefabricado de 0,40 x 0,40 x 0,20 mts (según diseño arquitectónico)</v>
          </cell>
        </row>
        <row r="173">
          <cell r="A173" t="str">
            <v>Canal PVC  Tipo Amazonas</v>
          </cell>
        </row>
        <row r="174">
          <cell r="A174" t="str">
            <v>Canaleta .8  L=2.40</v>
          </cell>
        </row>
        <row r="175">
          <cell r="A175" t="str">
            <v>Canaleta Metal C/Divis.10 x 4</v>
          </cell>
        </row>
        <row r="176">
          <cell r="A176" t="str">
            <v>Capacete 1"</v>
          </cell>
        </row>
        <row r="177">
          <cell r="A177" t="str">
            <v>Capacete 1-1/2"</v>
          </cell>
        </row>
        <row r="178">
          <cell r="A178" t="str">
            <v>Capacete 3/4"</v>
          </cell>
        </row>
        <row r="179">
          <cell r="A179" t="str">
            <v>Capacete de 1 1/2"</v>
          </cell>
        </row>
        <row r="180">
          <cell r="A180" t="str">
            <v>Capacete de 1 1/4"</v>
          </cell>
        </row>
        <row r="181">
          <cell r="A181" t="str">
            <v>Caseton de E = 0,52 m</v>
          </cell>
        </row>
        <row r="182">
          <cell r="A182" t="str">
            <v>Caseton de E = 0.40 m</v>
          </cell>
        </row>
        <row r="183">
          <cell r="A183" t="str">
            <v>Caseton de E = 0.42 m</v>
          </cell>
        </row>
        <row r="184">
          <cell r="A184" t="str">
            <v>Caseton de E = 0.45 m</v>
          </cell>
        </row>
        <row r="185">
          <cell r="A185" t="str">
            <v xml:space="preserve">Cemento blanco </v>
          </cell>
        </row>
        <row r="186">
          <cell r="A186" t="str">
            <v xml:space="preserve">Cemento gris </v>
          </cell>
        </row>
        <row r="187">
          <cell r="A187" t="str">
            <v>Cerco ordinario 3M</v>
          </cell>
        </row>
        <row r="188">
          <cell r="A188" t="str">
            <v>Cerradura de alcoba en poma metálica</v>
          </cell>
        </row>
        <row r="189">
          <cell r="A189" t="str">
            <v>Cerradura Gato doble cerrojo/210400</v>
          </cell>
        </row>
        <row r="190">
          <cell r="A190" t="str">
            <v>Cerradura Inafer C-998 Madera</v>
          </cell>
        </row>
        <row r="191">
          <cell r="A191" t="str">
            <v>Cerradura puerta discapacitados 63 AA - F30 B A &amp; A</v>
          </cell>
        </row>
        <row r="192">
          <cell r="A192" t="str">
            <v xml:space="preserve">Cerradura Schlage, cilindrica de manija Jupiter cromada mate Ref. </v>
          </cell>
        </row>
        <row r="193">
          <cell r="A193" t="str">
            <v>Cerradura Shlage Ref A30D - terraza, Georgia</v>
          </cell>
        </row>
        <row r="194">
          <cell r="A194" t="str">
            <v>Cerradura Shlage Ref B362 Doble cilindro</v>
          </cell>
        </row>
        <row r="195">
          <cell r="A195" t="str">
            <v>Cerradura YALE 170 1/4</v>
          </cell>
        </row>
        <row r="196">
          <cell r="A196" t="str">
            <v>Cerradura YALE doble pasador 987-1 1/4</v>
          </cell>
        </row>
        <row r="197">
          <cell r="A197" t="str">
            <v>Cesped - especie nativa</v>
          </cell>
        </row>
        <row r="198">
          <cell r="A198" t="str">
            <v xml:space="preserve">Chazo p/tornillo </v>
          </cell>
        </row>
        <row r="199">
          <cell r="A199" t="str">
            <v>Cheque red white roscado  3/4"; incluye accesorios</v>
          </cell>
        </row>
        <row r="200">
          <cell r="A200" t="str">
            <v>Cheque red white roscado de   1/2"; incluye accesorios</v>
          </cell>
        </row>
        <row r="201">
          <cell r="A201" t="str">
            <v>Cheque red white roscado de 1"; incluye accesorios</v>
          </cell>
        </row>
        <row r="202">
          <cell r="A202" t="str">
            <v>Cinta aislante</v>
          </cell>
        </row>
        <row r="203">
          <cell r="A203" t="str">
            <v>Cinta peligro</v>
          </cell>
        </row>
        <row r="204">
          <cell r="A204" t="str">
            <v xml:space="preserve">Cinta Teflón </v>
          </cell>
        </row>
        <row r="205">
          <cell r="A205" t="str">
            <v>Clavija de caucho 3 polos aérea</v>
          </cell>
        </row>
        <row r="206">
          <cell r="A206" t="str">
            <v>CLORO DESINFECTANTE</v>
          </cell>
        </row>
        <row r="207">
          <cell r="A207" t="str">
            <v>Codo 90º  CxC Sanitario 2"</v>
          </cell>
        </row>
        <row r="208">
          <cell r="A208" t="str">
            <v>Codo 90º  CxC Sanitario 3"</v>
          </cell>
        </row>
        <row r="209">
          <cell r="A209" t="str">
            <v>Codo 90º  CxC Sanitario 4"</v>
          </cell>
        </row>
        <row r="210">
          <cell r="A210" t="str">
            <v>Codo 90º 1/4 CxC 3"</v>
          </cell>
        </row>
        <row r="211">
          <cell r="A211" t="str">
            <v>Codo 90º 1/4 CxC 4"</v>
          </cell>
        </row>
        <row r="212">
          <cell r="A212" t="str">
            <v>Codo 90º Pres.PVC 1 1/2"</v>
          </cell>
        </row>
        <row r="213">
          <cell r="A213" t="str">
            <v>Codo 90º Pres.PVC 1"</v>
          </cell>
        </row>
        <row r="214">
          <cell r="A214" t="str">
            <v>Codo 90º Pres.PVC 1/2"</v>
          </cell>
        </row>
        <row r="215">
          <cell r="A215" t="str">
            <v>Codo 90º Pres.PVC 2"</v>
          </cell>
        </row>
        <row r="216">
          <cell r="A216" t="str">
            <v>Codo 90º Pres.PVC 3/4"</v>
          </cell>
        </row>
        <row r="217">
          <cell r="A217" t="str">
            <v>Codo bajante 90º PVC rectangular</v>
          </cell>
        </row>
        <row r="218">
          <cell r="A218" t="str">
            <v>Codo H.G: 1"</v>
          </cell>
        </row>
        <row r="219">
          <cell r="A219" t="str">
            <v>Codo H.G: 1. 1/2"</v>
          </cell>
        </row>
        <row r="220">
          <cell r="A220" t="str">
            <v>Codo H.G: 1/2"</v>
          </cell>
        </row>
        <row r="221">
          <cell r="A221" t="str">
            <v>Codo PVC-P 1/2"</v>
          </cell>
        </row>
        <row r="222">
          <cell r="A222" t="str">
            <v>Codo PVC-P 3/4"</v>
          </cell>
        </row>
        <row r="223">
          <cell r="A223" t="str">
            <v>Codo PVC-S  22,5º</v>
          </cell>
        </row>
        <row r="224">
          <cell r="A224" t="str">
            <v>Concreto de 2,000 p.s.i.</v>
          </cell>
        </row>
        <row r="225">
          <cell r="A225" t="str">
            <v>Concreto de 2,500 p.s.i.</v>
          </cell>
        </row>
        <row r="226">
          <cell r="A226" t="str">
            <v>Concreto de 3,000 p.s.i.</v>
          </cell>
        </row>
        <row r="227">
          <cell r="A227" t="str">
            <v>Concreto de 3,000 p.s.i., premezclado y  bombeado</v>
          </cell>
        </row>
        <row r="228">
          <cell r="A228" t="str">
            <v>Concreto de 3,500 p.s.i.</v>
          </cell>
        </row>
        <row r="229">
          <cell r="A229" t="str">
            <v>Concreto de 4,000 p.s.i.</v>
          </cell>
        </row>
        <row r="230">
          <cell r="A230" t="str">
            <v>Conector para varilla cooper weld</v>
          </cell>
        </row>
        <row r="231">
          <cell r="A231" t="str">
            <v>Contador electrónico bifásico</v>
          </cell>
        </row>
        <row r="232">
          <cell r="A232" t="str">
            <v>Contador electrónico Trifásico</v>
          </cell>
        </row>
        <row r="233">
          <cell r="A233" t="str">
            <v>Coraza PVC de 1/2"</v>
          </cell>
        </row>
        <row r="234">
          <cell r="A234" t="str">
            <v>Cortacircuito de cañuela</v>
          </cell>
        </row>
        <row r="235">
          <cell r="A235" t="str">
            <v>Cortafrío</v>
          </cell>
        </row>
        <row r="236">
          <cell r="A236" t="str">
            <v>Cruceta de 1.50</v>
          </cell>
        </row>
        <row r="237">
          <cell r="A237" t="str">
            <v>Curva conduit PVC 1"</v>
          </cell>
        </row>
        <row r="238">
          <cell r="A238" t="str">
            <v>Curva conduit PVC 1/2"</v>
          </cell>
        </row>
        <row r="239">
          <cell r="A239" t="str">
            <v>Curva conduit PVC 1-1/2"</v>
          </cell>
        </row>
        <row r="240">
          <cell r="A240" t="str">
            <v>Curva conduit PVC 3/4"</v>
          </cell>
        </row>
        <row r="241">
          <cell r="A241" t="str">
            <v>Curva galvanizada de 1 1/2"</v>
          </cell>
        </row>
        <row r="242">
          <cell r="A242" t="str">
            <v>Curva galvanizada de 1 1/4"</v>
          </cell>
        </row>
        <row r="243">
          <cell r="A243" t="str">
            <v>Curva galvanizada de 1"</v>
          </cell>
        </row>
        <row r="244">
          <cell r="A244" t="str">
            <v>Derivación luminaria con empalme y cable encauchetado</v>
          </cell>
        </row>
        <row r="245">
          <cell r="A245" t="str">
            <v>Desagüe automatico lavamanos</v>
          </cell>
        </row>
        <row r="246">
          <cell r="A246" t="str">
            <v>Detergentes, ácidos</v>
          </cell>
        </row>
        <row r="247">
          <cell r="A247" t="str">
            <v>Diagonal</v>
          </cell>
        </row>
        <row r="248">
          <cell r="A248" t="str">
            <v>Disolvente Thinner</v>
          </cell>
        </row>
        <row r="249">
          <cell r="A249" t="str">
            <v>Divisor Ref ALN - 546</v>
          </cell>
        </row>
        <row r="250">
          <cell r="A250" t="str">
            <v>Domo acrílico</v>
          </cell>
        </row>
        <row r="251">
          <cell r="A251" t="str">
            <v xml:space="preserve">Ducha  sencilla incluye accesorios </v>
          </cell>
        </row>
        <row r="252">
          <cell r="A252" t="str">
            <v>Durmiente abarco 4M</v>
          </cell>
        </row>
        <row r="253">
          <cell r="A253" t="str">
            <v>Durmiente ordinario 3 m</v>
          </cell>
        </row>
        <row r="254">
          <cell r="A254" t="str">
            <v>Empaque Triangular Caucho</v>
          </cell>
        </row>
        <row r="255">
          <cell r="A255" t="str">
            <v>Encauchetado 3x16</v>
          </cell>
        </row>
        <row r="256">
          <cell r="A256" t="str">
            <v>Enchape de mesón en madera Cedro</v>
          </cell>
        </row>
        <row r="257">
          <cell r="A257" t="str">
            <v>Encofroil MET- Desmoldante Cast Off</v>
          </cell>
        </row>
        <row r="258">
          <cell r="A258" t="str">
            <v>Escuadra metálica para anclaje</v>
          </cell>
        </row>
        <row r="259">
          <cell r="A259" t="str">
            <v>Esfumado 20,5 x 20,5</v>
          </cell>
        </row>
        <row r="260">
          <cell r="A260" t="str">
            <v>Esmalte epoxico Epoxibler 2 componentes</v>
          </cell>
        </row>
        <row r="261">
          <cell r="A261" t="str">
            <v>Esmalte mate supersintético</v>
          </cell>
        </row>
        <row r="262">
          <cell r="A262" t="str">
            <v>Esmalte sintético para señalización</v>
          </cell>
        </row>
        <row r="263">
          <cell r="A263" t="str">
            <v>Esmalte sintético Pintulux</v>
          </cell>
        </row>
        <row r="264">
          <cell r="A264" t="str">
            <v>Esmalte sobre reja</v>
          </cell>
        </row>
        <row r="265">
          <cell r="A265" t="str">
            <v>Espárrago para anclaje</v>
          </cell>
        </row>
        <row r="266">
          <cell r="A266" t="str">
            <v>Espejo biselado de 4 mm</v>
          </cell>
        </row>
        <row r="267">
          <cell r="A267" t="str">
            <v>Estaca madera para replanteo</v>
          </cell>
        </row>
        <row r="268">
          <cell r="A268" t="str">
            <v xml:space="preserve">Estuco </v>
          </cell>
        </row>
        <row r="269">
          <cell r="A269" t="str">
            <v xml:space="preserve">Falleba </v>
          </cell>
        </row>
        <row r="270">
          <cell r="A270" t="str">
            <v>Falleba con portacandado</v>
          </cell>
        </row>
        <row r="271">
          <cell r="A271" t="str">
            <v>Flotador 3/4 plg - bronce, incluye accesorios</v>
          </cell>
        </row>
        <row r="272">
          <cell r="A272" t="str">
            <v>Flotador mecánico 1" Incluye accesorios</v>
          </cell>
        </row>
        <row r="273">
          <cell r="A273" t="str">
            <v>Fluorescente 2x32 bajo consumo</v>
          </cell>
        </row>
        <row r="274">
          <cell r="A274" t="str">
            <v>Fotocelda para luminaria en poste</v>
          </cell>
        </row>
        <row r="275">
          <cell r="A275" t="str">
            <v xml:space="preserve">Gancho galvanizado con platina </v>
          </cell>
        </row>
        <row r="276">
          <cell r="A276" t="str">
            <v>Gancho para canaleta 90 madera</v>
          </cell>
        </row>
        <row r="277">
          <cell r="A277" t="str">
            <v>Gancho teja eternit 150mm</v>
          </cell>
        </row>
        <row r="278">
          <cell r="A278" t="str">
            <v>Gancho teja eternit 55mm</v>
          </cell>
        </row>
        <row r="279">
          <cell r="A279" t="str">
            <v>Gancho Tensor GalvanizadoTipo comercial 5/16 x 4 1/4"</v>
          </cell>
        </row>
        <row r="280">
          <cell r="A280" t="str">
            <v>Geotextil NT 1600</v>
          </cell>
        </row>
        <row r="281">
          <cell r="A281" t="str">
            <v>Geotextil Tejido 1700</v>
          </cell>
        </row>
        <row r="282">
          <cell r="A282" t="str">
            <v>Grafil 6 mm</v>
          </cell>
        </row>
        <row r="283">
          <cell r="A283" t="str">
            <v>Grafil 8 mm</v>
          </cell>
        </row>
        <row r="284">
          <cell r="A284" t="str">
            <v>Granito No.2</v>
          </cell>
        </row>
        <row r="285">
          <cell r="A285" t="str">
            <v>Granito Pulido para mesones</v>
          </cell>
        </row>
        <row r="286">
          <cell r="A286" t="str">
            <v>Gravilla de rio (viaje 5 m3)</v>
          </cell>
        </row>
        <row r="287">
          <cell r="A287" t="str">
            <v>Gravilla mona Nº 2</v>
          </cell>
        </row>
        <row r="288">
          <cell r="A288" t="str">
            <v>Griferia Lavaplatos sencilla metal cromo</v>
          </cell>
        </row>
        <row r="289">
          <cell r="A289" t="str">
            <v>Grúa</v>
          </cell>
        </row>
        <row r="290">
          <cell r="A290" t="str">
            <v>Guardaescoba granito  7 X 33</v>
          </cell>
        </row>
        <row r="291">
          <cell r="A291" t="str">
            <v>Guardaescoba granito pulido media caña; tipo alfa</v>
          </cell>
        </row>
        <row r="292">
          <cell r="A292" t="str">
            <v>Guaya 1/8"</v>
          </cell>
        </row>
        <row r="293">
          <cell r="A293" t="str">
            <v>Hebilla bandit 3/8"</v>
          </cell>
        </row>
        <row r="294">
          <cell r="A294" t="str">
            <v>Hidrosello Canal Amazonas</v>
          </cell>
        </row>
        <row r="295">
          <cell r="A295" t="str">
            <v>Hierro cuadrado 9 mm</v>
          </cell>
        </row>
        <row r="296">
          <cell r="A296" t="str">
            <v>Hoja puerta triplex 0,81</v>
          </cell>
        </row>
        <row r="297">
          <cell r="A297" t="str">
            <v>Hoja puerta triplex 4mm.(2x1). Entamborada. Estructura ancho=0.10 m., espesor 4cm.</v>
          </cell>
        </row>
        <row r="298">
          <cell r="A298" t="str">
            <v>Icopor</v>
          </cell>
        </row>
        <row r="299">
          <cell r="A299" t="str">
            <v>Instalación Acometidad Sanitaria - Baños inc Mat.</v>
          </cell>
        </row>
        <row r="300">
          <cell r="A300" t="str">
            <v>Interruptor doble</v>
          </cell>
        </row>
        <row r="301">
          <cell r="A301" t="str">
            <v>Interruptor sencillo</v>
          </cell>
        </row>
        <row r="302">
          <cell r="A302" t="str">
            <v>Interruptor sencillo + tomacorriente con polo a tierra</v>
          </cell>
        </row>
        <row r="303">
          <cell r="A303" t="str">
            <v>Interruptor triple</v>
          </cell>
        </row>
        <row r="304">
          <cell r="A304" t="str">
            <v>Juego conx. Tanque</v>
          </cell>
        </row>
        <row r="305">
          <cell r="A305" t="str">
            <v>Ladrillo prensado Santa Fe</v>
          </cell>
        </row>
        <row r="306">
          <cell r="A306" t="str">
            <v>Ladrillo rejilla</v>
          </cell>
        </row>
        <row r="307">
          <cell r="A307" t="str">
            <v>Ladrillo tolete común</v>
          </cell>
        </row>
        <row r="308">
          <cell r="A308" t="str">
            <v>Ladrillo tolete estructural, color según especificaciones arquitectónicas, propias del proyecto (visto 2 caras)</v>
          </cell>
        </row>
        <row r="309">
          <cell r="A309" t="str">
            <v>Ladrillo tolete recocido</v>
          </cell>
        </row>
        <row r="310">
          <cell r="A310" t="str">
            <v>Lamina Cold-Rolled Cal. 18 - M2</v>
          </cell>
        </row>
        <row r="311">
          <cell r="A311" t="str">
            <v>Lamina Cold-Rolled Cal. 20</v>
          </cell>
        </row>
        <row r="312">
          <cell r="A312" t="str">
            <v>Lamina Cold-Rolled Cal.18  1,2 x 2,4 m</v>
          </cell>
        </row>
        <row r="313">
          <cell r="A313" t="str">
            <v>Lámina galvanizada Cal 18</v>
          </cell>
        </row>
        <row r="314">
          <cell r="A314" t="str">
            <v>Lamina galvanizada cal.20</v>
          </cell>
        </row>
        <row r="315">
          <cell r="A315" t="str">
            <v>Lámina lisa Aluminio e=3mm</v>
          </cell>
        </row>
        <row r="316">
          <cell r="A316" t="str">
            <v>Lámpara fluorescente 2 x 32 - T 8</v>
          </cell>
        </row>
        <row r="317">
          <cell r="A317" t="str">
            <v xml:space="preserve">Lámpara Fluorescente 2 x 48" </v>
          </cell>
        </row>
        <row r="318">
          <cell r="A318" t="str">
            <v>Lavamanos  de colgar blanco</v>
          </cell>
        </row>
        <row r="319">
          <cell r="A319" t="str">
            <v>Lavamanos de sobreponer blanco</v>
          </cell>
        </row>
        <row r="320">
          <cell r="A320" t="str">
            <v>Lavaplatos de empotrar acero inoxidable 35x50</v>
          </cell>
        </row>
        <row r="321">
          <cell r="A321" t="str">
            <v>Limpiador PVC 1/8</v>
          </cell>
        </row>
        <row r="322">
          <cell r="A322" t="str">
            <v>Llave individual para lavamanos</v>
          </cell>
        </row>
        <row r="323">
          <cell r="A323" t="str">
            <v>Llave terminal 1/2" - cromada , incluye adaptadores</v>
          </cell>
        </row>
        <row r="324">
          <cell r="A324" t="str">
            <v>Lona Verde</v>
          </cell>
        </row>
        <row r="325">
          <cell r="A325" t="str">
            <v>Lubricante de silicona Canal y Bajante Amazonas</v>
          </cell>
        </row>
        <row r="326">
          <cell r="A326" t="str">
            <v>Luminaria de sodio cerrada 125W 208W</v>
          </cell>
        </row>
        <row r="327">
          <cell r="A327" t="str">
            <v>Luminaria de sodio cerrada 70W 208W</v>
          </cell>
        </row>
        <row r="328">
          <cell r="A328" t="str">
            <v>Malla con vena</v>
          </cell>
        </row>
        <row r="329">
          <cell r="A329" t="str">
            <v>Malla electrosoldada D 4 x 4 mm y Separación 15 x 25 cm</v>
          </cell>
        </row>
        <row r="330">
          <cell r="A330" t="str">
            <v>Malla Eslabonada galvanizada Cal 12 huecos de 1/12 x  1/2 plg</v>
          </cell>
        </row>
        <row r="331">
          <cell r="A331" t="str">
            <v>Malla para gaviones</v>
          </cell>
        </row>
        <row r="332">
          <cell r="A332" t="str">
            <v>Malla tipo gallinero</v>
          </cell>
        </row>
        <row r="333">
          <cell r="A333" t="str">
            <v xml:space="preserve">Mallas electrosoldadas </v>
          </cell>
        </row>
        <row r="334">
          <cell r="A334" t="str">
            <v>Manija</v>
          </cell>
        </row>
        <row r="335">
          <cell r="A335" t="str">
            <v xml:space="preserve">Manija para ventana de aluminio </v>
          </cell>
        </row>
        <row r="336">
          <cell r="A336" t="str">
            <v>Maniobra de corte</v>
          </cell>
        </row>
        <row r="337">
          <cell r="A337" t="str">
            <v>Manto Asfaltico con foil de aluminio</v>
          </cell>
        </row>
        <row r="338">
          <cell r="A338" t="str">
            <v>Marco para caja doble</v>
          </cell>
        </row>
        <row r="339">
          <cell r="A339" t="str">
            <v>Marco para caja sencilla</v>
          </cell>
        </row>
        <row r="340">
          <cell r="A340" t="str">
            <v>Marco puerta de seguridad Cal.18</v>
          </cell>
        </row>
        <row r="341">
          <cell r="A341" t="str">
            <v>Marco puerta lámina 1.00. Lám.Cal.18</v>
          </cell>
        </row>
        <row r="342">
          <cell r="A342" t="str">
            <v>Marco puerta lámina Cold rolled Cal 18</v>
          </cell>
        </row>
        <row r="343">
          <cell r="A343" t="str">
            <v>Marco ventana</v>
          </cell>
        </row>
        <row r="344">
          <cell r="A344" t="str">
            <v>Marco y tapa para caja de inspección de  0,30 x 0,30 mts</v>
          </cell>
        </row>
        <row r="345">
          <cell r="A345" t="str">
            <v>Marco y tapa para cámara de inspección CS274</v>
          </cell>
        </row>
        <row r="346">
          <cell r="A346" t="str">
            <v>Marco y tapa para cámara de inspección CS275</v>
          </cell>
        </row>
        <row r="347">
          <cell r="A347" t="str">
            <v>Marmolina</v>
          </cell>
        </row>
        <row r="348">
          <cell r="A348" t="str">
            <v>Medidor de agua 1/2"</v>
          </cell>
        </row>
        <row r="349">
          <cell r="A349" t="str">
            <v>Medidor de luz Trifásico</v>
          </cell>
        </row>
        <row r="350">
          <cell r="A350" t="str">
            <v>Mesón acero inoxidable Cal.16. Dim.(0.60 x 0.85).</v>
          </cell>
        </row>
        <row r="351">
          <cell r="A351" t="str">
            <v>Mesón acero inoxidable Cal.16. Dim.(0.76 x 1.02).</v>
          </cell>
        </row>
        <row r="352">
          <cell r="A352" t="str">
            <v>Mesón acero inoxidable Cal.16. Dim.(0.90 x 2.95).</v>
          </cell>
        </row>
        <row r="353">
          <cell r="A353" t="str">
            <v>Mesón acero inoxidable Cal.16. Dim.(1.30 x 4.15).</v>
          </cell>
        </row>
        <row r="354">
          <cell r="A354" t="str">
            <v>Mortero 1:3</v>
          </cell>
        </row>
        <row r="355">
          <cell r="A355" t="str">
            <v>Mortero 1:3 impermeabilizado</v>
          </cell>
        </row>
        <row r="356">
          <cell r="A356" t="str">
            <v>Mortero 1:4</v>
          </cell>
        </row>
        <row r="357">
          <cell r="A357" t="str">
            <v>Mortero 1:4 impermeabilizado</v>
          </cell>
        </row>
        <row r="358">
          <cell r="A358" t="str">
            <v>Mortero 1:5</v>
          </cell>
        </row>
        <row r="359">
          <cell r="A359" t="str">
            <v>Mortero 1:7</v>
          </cell>
        </row>
        <row r="360">
          <cell r="A360" t="str">
            <v>Mortero de pega 1:4 e=1,5 cm</v>
          </cell>
        </row>
        <row r="361">
          <cell r="A361" t="str">
            <v xml:space="preserve">Mortero de relleno 1:4 </v>
          </cell>
        </row>
        <row r="362">
          <cell r="A362" t="str">
            <v>Multiamperímetro</v>
          </cell>
        </row>
        <row r="363">
          <cell r="A363" t="str">
            <v>Niple H.G. 1/2 " x 0,10 m</v>
          </cell>
        </row>
        <row r="364">
          <cell r="A364" t="str">
            <v>Niple H.G. 1/2 " x 0,20 m</v>
          </cell>
        </row>
        <row r="365">
          <cell r="A365" t="str">
            <v>Orinal Mediano  blanco primera calidad,   incluye griferia tradicional cromo  tipo grival  o similar y accesorios</v>
          </cell>
        </row>
        <row r="366">
          <cell r="A366" t="str">
            <v>Pabmeril pliego</v>
          </cell>
        </row>
        <row r="367">
          <cell r="A367" t="str">
            <v>Paral de Madera 3m</v>
          </cell>
        </row>
        <row r="368">
          <cell r="A368" t="str">
            <v>Paral en tubo metalico seccion cuadra de 1 1/2" cal. 18</v>
          </cell>
        </row>
        <row r="369">
          <cell r="A369" t="str">
            <v>Pararayos</v>
          </cell>
        </row>
        <row r="370">
          <cell r="A370" t="str">
            <v>Pegacor blanco</v>
          </cell>
        </row>
        <row r="371">
          <cell r="A371" t="str">
            <v xml:space="preserve">Peinazo </v>
          </cell>
        </row>
        <row r="372">
          <cell r="A372" t="str">
            <v>Percha de 2 puestos BT</v>
          </cell>
        </row>
        <row r="373">
          <cell r="A373" t="str">
            <v>Percha de 3 puestos BT</v>
          </cell>
        </row>
        <row r="374">
          <cell r="A374" t="str">
            <v>Percha de 4 puestos BT</v>
          </cell>
        </row>
        <row r="375">
          <cell r="A375" t="str">
            <v>Percha galvanizada de 1 puesto</v>
          </cell>
        </row>
        <row r="376">
          <cell r="A376" t="str">
            <v>Perfil ALN 1101</v>
          </cell>
        </row>
        <row r="377">
          <cell r="A377" t="str">
            <v>Perfil ALN 1102</v>
          </cell>
        </row>
        <row r="378">
          <cell r="A378" t="str">
            <v>Perfil ALN 167</v>
          </cell>
        </row>
        <row r="379">
          <cell r="A379" t="str">
            <v>Perfil ALN 173</v>
          </cell>
        </row>
        <row r="380">
          <cell r="A380" t="str">
            <v>Perfil ALN 174</v>
          </cell>
        </row>
        <row r="381">
          <cell r="A381" t="str">
            <v>Perfil ALN 175</v>
          </cell>
        </row>
        <row r="382">
          <cell r="A382" t="str">
            <v>Perfil ALN 176</v>
          </cell>
        </row>
        <row r="383">
          <cell r="A383" t="str">
            <v>Perfil ALN 177</v>
          </cell>
        </row>
        <row r="384">
          <cell r="A384" t="str">
            <v>Perfil ALN 219</v>
          </cell>
        </row>
        <row r="385">
          <cell r="A385" t="str">
            <v>Perfil ALN 292</v>
          </cell>
        </row>
        <row r="386">
          <cell r="A386" t="str">
            <v>Perfil ALN 312</v>
          </cell>
        </row>
        <row r="387">
          <cell r="A387" t="str">
            <v>Perfil ALN 313</v>
          </cell>
        </row>
        <row r="388">
          <cell r="A388" t="str">
            <v>Perfil ALN 314</v>
          </cell>
        </row>
        <row r="389">
          <cell r="A389" t="str">
            <v>Perfil ALN 315</v>
          </cell>
        </row>
        <row r="390">
          <cell r="A390" t="str">
            <v>Perfil ALN 682</v>
          </cell>
        </row>
        <row r="391">
          <cell r="A391" t="str">
            <v>Perfil ALN 876</v>
          </cell>
        </row>
        <row r="392">
          <cell r="A392" t="str">
            <v>Perfil ALN 877</v>
          </cell>
        </row>
        <row r="393">
          <cell r="A393" t="str">
            <v>Perfil ALN 879</v>
          </cell>
        </row>
        <row r="394">
          <cell r="A394" t="str">
            <v>Perfil ALN 937</v>
          </cell>
        </row>
        <row r="395">
          <cell r="A395" t="str">
            <v>Perfil ALN-545</v>
          </cell>
        </row>
        <row r="396">
          <cell r="A396" t="str">
            <v>Perfil aluminio T094 de 3 x 1" (72 X 21 mm)</v>
          </cell>
        </row>
        <row r="397">
          <cell r="A397" t="str">
            <v>Perfil aluminio tubular 3 x 1" x 1/2"  T-095 - 1 aleta</v>
          </cell>
        </row>
        <row r="398">
          <cell r="A398" t="str">
            <v>Perfil aluminio tubular con aletas cuad. 1" doble aleta divisor  T-078.</v>
          </cell>
        </row>
        <row r="399">
          <cell r="A399" t="str">
            <v>Perfil ASTM A 500 grado C 60 x 40 x 2 MM</v>
          </cell>
        </row>
        <row r="400">
          <cell r="A400" t="str">
            <v>Perfil en aluminio 1/2" x 1/2"</v>
          </cell>
        </row>
        <row r="401">
          <cell r="A401" t="str">
            <v>Perfil para cubierta PHR C</v>
          </cell>
        </row>
        <row r="402">
          <cell r="A402" t="str">
            <v>Perfil PHR - PAG 160 X 60 - 1,5 MM</v>
          </cell>
        </row>
        <row r="403">
          <cell r="A403" t="str">
            <v>Perfil PHR C - 220 x 80  2,5 mm</v>
          </cell>
        </row>
        <row r="404">
          <cell r="A404" t="str">
            <v>Perfil T04</v>
          </cell>
        </row>
        <row r="405">
          <cell r="A405" t="str">
            <v>Perno 1/2" Alt.Vel..1 3/4"</v>
          </cell>
        </row>
        <row r="406">
          <cell r="A406" t="str">
            <v>Perno de expansión 3" x 3/8"</v>
          </cell>
        </row>
        <row r="407">
          <cell r="A407" t="str">
            <v>Pernos</v>
          </cell>
        </row>
        <row r="408">
          <cell r="A408" t="str">
            <v>Pernos 3x8"</v>
          </cell>
        </row>
        <row r="409">
          <cell r="A409" t="str">
            <v>Perros de 1/8"</v>
          </cell>
        </row>
        <row r="410">
          <cell r="A410" t="str">
            <v>Piedra media zonga</v>
          </cell>
        </row>
        <row r="411">
          <cell r="A411" t="str">
            <v>Pintura Koraza plastica</v>
          </cell>
        </row>
        <row r="412">
          <cell r="A412" t="str">
            <v xml:space="preserve">Pintura Wash Primer </v>
          </cell>
        </row>
        <row r="413">
          <cell r="A413" t="str">
            <v>Pirlan en madera para dilatación</v>
          </cell>
        </row>
        <row r="414">
          <cell r="A414" t="str">
            <v>Pisavidrio Ref ALN - 544</v>
          </cell>
        </row>
        <row r="415">
          <cell r="A415" t="str">
            <v>Pivote puerta metálica</v>
          </cell>
        </row>
        <row r="416">
          <cell r="A416" t="str">
            <v>Planchón - cedro macho (.15 x .04 x 3)</v>
          </cell>
        </row>
        <row r="417">
          <cell r="A417" t="str">
            <v>Planchón ordinario 4 metros</v>
          </cell>
        </row>
        <row r="418">
          <cell r="A418" t="str">
            <v>Platina  de 0,12 x 0,12 x 1/16" perforada</v>
          </cell>
        </row>
        <row r="419">
          <cell r="A419" t="str">
            <v>Platina 1 1/2"x 3/16</v>
          </cell>
        </row>
        <row r="420">
          <cell r="A420" t="str">
            <v>Platina 1"x 3/16"</v>
          </cell>
        </row>
        <row r="421">
          <cell r="A421" t="str">
            <v>Platina 3/16" de 0,06 x 0,13 mts</v>
          </cell>
        </row>
        <row r="422">
          <cell r="A422" t="str">
            <v>Platina anclaje muro de 0,12x0,12x1/16"</v>
          </cell>
        </row>
        <row r="423">
          <cell r="A423" t="str">
            <v>Platina para soporte abrazadera en U</v>
          </cell>
        </row>
        <row r="424">
          <cell r="A424" t="str">
            <v>Poceta para laboratorios en acero inoxidable de 0,50 x 0,35 mts. De empotrar con un hueco</v>
          </cell>
        </row>
        <row r="425">
          <cell r="A425" t="str">
            <v>Polietileno Cal 6</v>
          </cell>
        </row>
        <row r="426">
          <cell r="A426" t="str">
            <v xml:space="preserve">Portacandado </v>
          </cell>
        </row>
        <row r="427">
          <cell r="A427" t="str">
            <v>Poste en concreto de 10 metros 510 kl</v>
          </cell>
        </row>
        <row r="428">
          <cell r="A428" t="str">
            <v>Poste en concreto de 10 metros 750 kl</v>
          </cell>
        </row>
        <row r="429">
          <cell r="A429" t="str">
            <v>Poste en concreto de 12 metros 1050 kl</v>
          </cell>
        </row>
        <row r="430">
          <cell r="A430" t="str">
            <v>Poste en concreto de 12 metros 510 kl</v>
          </cell>
        </row>
        <row r="431">
          <cell r="A431" t="str">
            <v>Poste en concreto de 12 metros 750 kl</v>
          </cell>
        </row>
        <row r="432">
          <cell r="A432" t="str">
            <v>Poste en concreto de 8 metros Tipo AP</v>
          </cell>
        </row>
        <row r="433">
          <cell r="A433" t="str">
            <v>Pretales</v>
          </cell>
        </row>
        <row r="434">
          <cell r="A434" t="str">
            <v>Protector escalera (pirlan en bronce angosto)</v>
          </cell>
        </row>
        <row r="435">
          <cell r="A435" t="str">
            <v>Puentes de empalme</v>
          </cell>
        </row>
        <row r="436">
          <cell r="A436" t="str">
            <v>Puerta  Baños y duchas, en aluminio y lámina galvanizada Anolok</v>
          </cell>
        </row>
        <row r="437">
          <cell r="A437" t="str">
            <v xml:space="preserve">Puerta  para ducha, en vidrio,  incoloro, templado, de e = 6 mm, incluye herrajes y accesorios de h = 1,80 mts  y 0,65 mts </v>
          </cell>
        </row>
        <row r="438">
          <cell r="A438" t="str">
            <v>Puerta Baño Minusvalidos</v>
          </cell>
        </row>
        <row r="439">
          <cell r="A439" t="str">
            <v>Puerta económica Pizano 1.00. Triplex e=4mm.</v>
          </cell>
        </row>
        <row r="440">
          <cell r="A440" t="str">
            <v>Puerta sistema constructivo PVC de 0,62 x 1,60 m</v>
          </cell>
        </row>
        <row r="441">
          <cell r="A441" t="str">
            <v>Puntilla con cabeza 2"</v>
          </cell>
        </row>
        <row r="442">
          <cell r="A442" t="str">
            <v>Punto Agua fría PVC</v>
          </cell>
        </row>
        <row r="443">
          <cell r="A443" t="str">
            <v>Punto desagüe PVC 3" y  4"</v>
          </cell>
        </row>
        <row r="444">
          <cell r="A444" t="str">
            <v>Punto Eléctrico</v>
          </cell>
        </row>
        <row r="445">
          <cell r="A445" t="str">
            <v>Rajón, 4" a 15"</v>
          </cell>
        </row>
        <row r="446">
          <cell r="A446" t="str">
            <v xml:space="preserve">Recebo  </v>
          </cell>
        </row>
        <row r="447">
          <cell r="A447" t="str">
            <v>Recebo comun</v>
          </cell>
        </row>
        <row r="448">
          <cell r="A448" t="str">
            <v>Registro  de cortina R &amp; W 1 1/2" italiano; inlcuye accesorios</v>
          </cell>
        </row>
        <row r="449">
          <cell r="A449" t="str">
            <v>Registro de corte de 1/2"</v>
          </cell>
        </row>
        <row r="450">
          <cell r="A450" t="str">
            <v>Registro de cortina 1/2 R &amp; W italiano ; incluye accesorios</v>
          </cell>
        </row>
        <row r="451">
          <cell r="A451" t="str">
            <v>Registro de cortina R &amp; w 1 1/4" italiano; incluye accesorios</v>
          </cell>
        </row>
        <row r="452">
          <cell r="A452" t="str">
            <v>Registro de cortina R&amp;W italiano de   1"; incluye accesorios</v>
          </cell>
        </row>
        <row r="453">
          <cell r="A453" t="str">
            <v>Registro de cortina Roscado liviano  Ref. 272 A Red &amp; White 2"; incluye accesorios</v>
          </cell>
        </row>
        <row r="454">
          <cell r="A454" t="str">
            <v>Registro R&amp;W  de cortina de  3/4" italiano; inlcuye accesorios</v>
          </cell>
        </row>
        <row r="455">
          <cell r="A455" t="str">
            <v>Rejilla tragante  cupula aluminio 5x3"</v>
          </cell>
        </row>
        <row r="456">
          <cell r="A456" t="str">
            <v>Rejilla tragante  cupula aluminio 6x4"</v>
          </cell>
        </row>
        <row r="457">
          <cell r="A457" t="str">
            <v>Rejilla Ventilación plastica de 0,20 x 0,20 mts.</v>
          </cell>
        </row>
        <row r="458">
          <cell r="A458" t="str">
            <v>Remaches Pop</v>
          </cell>
        </row>
        <row r="459">
          <cell r="A459" t="str">
            <v>Remate  Lateral Superior para cubierta trapezoidal, en acero y con foil de aluminio de 0,24 x 2 mts</v>
          </cell>
        </row>
        <row r="460">
          <cell r="A460" t="str">
            <v>Repisa ordinaria 3 metros</v>
          </cell>
        </row>
        <row r="461">
          <cell r="A461" t="str">
            <v>Roseta de porcelana</v>
          </cell>
        </row>
        <row r="462">
          <cell r="A462" t="str">
            <v>Sanitario Acuacer</v>
          </cell>
        </row>
        <row r="463">
          <cell r="A463" t="str">
            <v>Sanitario institucional blanco, primeras; incluye griferia grival o similar y/o superior en calidad  y  accesorios</v>
          </cell>
        </row>
        <row r="464">
          <cell r="A464" t="str">
            <v>Sanitario para discapacitados, blanco primera calidad, incluye accesorios</v>
          </cell>
        </row>
        <row r="465">
          <cell r="A465" t="str">
            <v>Sellante de cobre de alta</v>
          </cell>
        </row>
        <row r="466">
          <cell r="A466" t="str">
            <v>SIFóN 135º PVC-S 3" C x E</v>
          </cell>
        </row>
        <row r="467">
          <cell r="A467" t="str">
            <v>SIFóN 135º PVC-S 4" C x E</v>
          </cell>
        </row>
        <row r="468">
          <cell r="A468" t="str">
            <v>SIFóN 180º PVC-S 2" Cx C</v>
          </cell>
        </row>
        <row r="469">
          <cell r="A469" t="str">
            <v xml:space="preserve">Sika Anchorfix-4 600 cc </v>
          </cell>
        </row>
        <row r="470">
          <cell r="A470" t="str">
            <v>Sika-1 Imp.Integral</v>
          </cell>
        </row>
        <row r="471">
          <cell r="A471" t="str">
            <v>Silicona liquida 300 ML</v>
          </cell>
        </row>
        <row r="472">
          <cell r="A472" t="str">
            <v>Silicona transparente</v>
          </cell>
        </row>
        <row r="473">
          <cell r="A473" t="str">
            <v>Sistema corredizo metálico</v>
          </cell>
        </row>
        <row r="474">
          <cell r="A474" t="str">
            <v>Soldadura 95-5, plata</v>
          </cell>
        </row>
        <row r="475">
          <cell r="A475" t="str">
            <v>Soldadura de estaño P/Cobre</v>
          </cell>
        </row>
        <row r="476">
          <cell r="A476" t="str">
            <v>Soldadura elect.004-3/23"</v>
          </cell>
        </row>
        <row r="477">
          <cell r="A477" t="str">
            <v>Soldadura PVC 1/8</v>
          </cell>
        </row>
        <row r="478">
          <cell r="A478" t="str">
            <v>Soldadura PVC liquida 1/4</v>
          </cell>
        </row>
        <row r="479">
          <cell r="A479" t="str">
            <v>Soporte  bajante PVC rectangular</v>
          </cell>
        </row>
        <row r="480">
          <cell r="A480" t="str">
            <v>Soporte Canal Amazonas</v>
          </cell>
        </row>
        <row r="481">
          <cell r="A481" t="str">
            <v>Soporte tipo U para tubo 1"</v>
          </cell>
        </row>
        <row r="482">
          <cell r="A482" t="str">
            <v>Soporte tipo U para tubo 1/2"</v>
          </cell>
        </row>
        <row r="483">
          <cell r="A483" t="str">
            <v>Soporte tipo U para tubo 3/4"</v>
          </cell>
        </row>
        <row r="484">
          <cell r="A484" t="str">
            <v>Subcontrato eléctrico</v>
          </cell>
        </row>
        <row r="485">
          <cell r="A485" t="str">
            <v>Suministro e instalación de Lavamanos de colgar blanco, primera calidad, incluye griferia y accesorios</v>
          </cell>
        </row>
        <row r="486">
          <cell r="A486" t="str">
            <v>Suplemento para caja 5800</v>
          </cell>
        </row>
        <row r="487">
          <cell r="A487" t="str">
            <v>T ventana</v>
          </cell>
        </row>
        <row r="488">
          <cell r="A488" t="str">
            <v>Tabla burra C Macho 0,28 - 3 mts</v>
          </cell>
        </row>
        <row r="489">
          <cell r="A489" t="str">
            <v>Tabla burra ordinario 0,30 - 3 mts</v>
          </cell>
        </row>
        <row r="490">
          <cell r="A490" t="str">
            <v>Tabla chapa-ordinario 0,10 - 3 mts</v>
          </cell>
        </row>
        <row r="491">
          <cell r="A491" t="str">
            <v>Tabla chapa-ordinario 0,30 - 3 mts</v>
          </cell>
        </row>
        <row r="492">
          <cell r="A492" t="str">
            <v>Tablemac (super T) 9 mm; 4 usos</v>
          </cell>
        </row>
        <row r="493">
          <cell r="A493" t="str">
            <v>Tablero 18 Circuitos con espacio para totalizador</v>
          </cell>
        </row>
        <row r="494">
          <cell r="A494" t="str">
            <v xml:space="preserve">Tablero bifasico TBC 24 circuitos </v>
          </cell>
        </row>
        <row r="495">
          <cell r="A495" t="str">
            <v>Tablero de 12 circuitos con puerta</v>
          </cell>
        </row>
        <row r="496">
          <cell r="A496" t="str">
            <v>Tablero de 18 circuitos con puerta</v>
          </cell>
        </row>
        <row r="497">
          <cell r="A497" t="str">
            <v>Tablero de 24 circuitos con puerta</v>
          </cell>
        </row>
        <row r="498">
          <cell r="A498" t="str">
            <v>Tablero de 36 circuitos con puerta</v>
          </cell>
        </row>
        <row r="499">
          <cell r="A499" t="str">
            <v>Tablero de 42 circuitos con puerta</v>
          </cell>
        </row>
        <row r="500">
          <cell r="A500" t="str">
            <v>Tablero en madera entamborada</v>
          </cell>
        </row>
        <row r="501">
          <cell r="A501" t="str">
            <v>Tablero TBP 16B con puerta y chapas plástico de 16 circuitos</v>
          </cell>
        </row>
        <row r="502">
          <cell r="A502" t="str">
            <v>Tablón  cuarto 26</v>
          </cell>
        </row>
        <row r="503">
          <cell r="A503" t="str">
            <v>Tablón Gres de 0,30 x 0,30</v>
          </cell>
        </row>
        <row r="504">
          <cell r="A504" t="str">
            <v>Taco terminal UNIP,HQP 30A</v>
          </cell>
        </row>
        <row r="505">
          <cell r="A505" t="str">
            <v>Tanque plástico 1000 lts</v>
          </cell>
        </row>
        <row r="506">
          <cell r="A506" t="str">
            <v>Tanque plástico 2000 lts</v>
          </cell>
        </row>
        <row r="507">
          <cell r="A507" t="str">
            <v>Tanque plástico 500 lts</v>
          </cell>
        </row>
        <row r="508">
          <cell r="A508" t="str">
            <v>Tanque plástico 5000 lts</v>
          </cell>
        </row>
        <row r="509">
          <cell r="A509" t="str">
            <v>Tapa ciega metálica para toma</v>
          </cell>
        </row>
        <row r="510">
          <cell r="A510" t="str">
            <v>Tapa Int Derecha Canal Amazonas</v>
          </cell>
        </row>
        <row r="511">
          <cell r="A511" t="str">
            <v>Tapa Int Izquierda Canal Amazonas</v>
          </cell>
        </row>
        <row r="512">
          <cell r="A512" t="str">
            <v>Tapa para caja A.P.</v>
          </cell>
        </row>
        <row r="513">
          <cell r="A513" t="str">
            <v>Tapa para caja de 30x30x5</v>
          </cell>
        </row>
        <row r="514">
          <cell r="A514" t="str">
            <v>Tapa para caja eléctrica</v>
          </cell>
        </row>
        <row r="515">
          <cell r="A515" t="str">
            <v>Tapa salida cordón caja octagonal</v>
          </cell>
        </row>
        <row r="516">
          <cell r="A516" t="str">
            <v>Tapaporos Nogal</v>
          </cell>
        </row>
        <row r="517">
          <cell r="A517" t="str">
            <v>Tapas 3x1"</v>
          </cell>
        </row>
        <row r="518">
          <cell r="A518" t="str">
            <v>TAPóN H.G. 1"</v>
          </cell>
        </row>
        <row r="519">
          <cell r="A519" t="str">
            <v>TAPóN H.G. 1/2"</v>
          </cell>
        </row>
        <row r="520">
          <cell r="A520" t="str">
            <v>TAPóN H.G. 3/4"</v>
          </cell>
        </row>
        <row r="521">
          <cell r="A521" t="str">
            <v>Tapon PVC 2" - Prueba</v>
          </cell>
        </row>
        <row r="522">
          <cell r="A522" t="str">
            <v>Tapon PVC 3" de prueba</v>
          </cell>
        </row>
        <row r="523">
          <cell r="A523" t="str">
            <v>Tapon PVC 4" - Prueba</v>
          </cell>
        </row>
        <row r="524">
          <cell r="A524" t="str">
            <v>Tapon PVC-P 1/2"</v>
          </cell>
        </row>
        <row r="525">
          <cell r="A525" t="str">
            <v>Tee 1 1/2" PVC - Presión</v>
          </cell>
        </row>
        <row r="526">
          <cell r="A526" t="str">
            <v>Tee 1 1/4 PVC - Presión</v>
          </cell>
        </row>
        <row r="527">
          <cell r="A527" t="str">
            <v>Tee 1" PVC - Presión</v>
          </cell>
        </row>
        <row r="528">
          <cell r="A528" t="str">
            <v>Tee 1/2" PVC - Presión</v>
          </cell>
        </row>
        <row r="529">
          <cell r="A529" t="str">
            <v>Tee 3/4"    PVC - Presión</v>
          </cell>
        </row>
        <row r="530">
          <cell r="A530" t="str">
            <v>Tee PVC-P 3/4" x 1/2"</v>
          </cell>
        </row>
        <row r="531">
          <cell r="A531" t="str">
            <v>Tee Sencilla 2" Sanitaria</v>
          </cell>
        </row>
        <row r="532">
          <cell r="A532" t="str">
            <v>Tee Sencilla 4" Sanitaria</v>
          </cell>
        </row>
        <row r="533">
          <cell r="A533" t="str">
            <v xml:space="preserve">Teflon </v>
          </cell>
        </row>
        <row r="534">
          <cell r="A534" t="str">
            <v xml:space="preserve">Teja Bioclimatica trapezoidal de e = 1,8 mm, con foil y lámina de acero, incluye traslapo </v>
          </cell>
        </row>
        <row r="535">
          <cell r="A535" t="str">
            <v xml:space="preserve">Teja Bioclimatica trapezoidal de e = 1,8 mm, Marina con foil y lámina de acero, incluye traslapo </v>
          </cell>
        </row>
        <row r="536">
          <cell r="A536" t="str">
            <v xml:space="preserve">Teja Bioclimatica trapezoidal de e = 1,9 mm, con foil y lámina de acero, incluye traslapo </v>
          </cell>
        </row>
        <row r="537">
          <cell r="A537" t="str">
            <v xml:space="preserve">Teja Bioclimatica trapezoidal de e = 1,9 mm, Marina con foil y lámina de acero, incluye traslapo </v>
          </cell>
        </row>
        <row r="538">
          <cell r="A538" t="str">
            <v xml:space="preserve">Teja Bioclimatica trapezoidal de e = 2,0 mm, con foil y lámina de acero, incluye traslapo </v>
          </cell>
        </row>
        <row r="539">
          <cell r="A539" t="str">
            <v xml:space="preserve">Teja Bioclimatica trapezoidal de e = 2,0 mm, Marina con foil y lámina de acero, incluye traslapo </v>
          </cell>
        </row>
        <row r="540">
          <cell r="A540" t="str">
            <v>Teja de asbesto cemento No.6</v>
          </cell>
        </row>
        <row r="541">
          <cell r="A541" t="str">
            <v>Teja de asbesto cemento No.8</v>
          </cell>
        </row>
        <row r="542">
          <cell r="A542" t="str">
            <v>Teja trapezoidal transparente en policarbonato tipo ajota de ajorver</v>
          </cell>
        </row>
        <row r="543">
          <cell r="A543" t="str">
            <v>Templete</v>
          </cell>
        </row>
        <row r="544">
          <cell r="A544" t="str">
            <v xml:space="preserve">Tensor para cable antifraude </v>
          </cell>
        </row>
        <row r="545">
          <cell r="A545" t="str">
            <v>Tierra negra fertilizada</v>
          </cell>
        </row>
        <row r="546">
          <cell r="A546" t="str">
            <v>Tintilla</v>
          </cell>
        </row>
        <row r="547">
          <cell r="A547" t="str">
            <v>Toma de caucho 3 polos aérea</v>
          </cell>
        </row>
        <row r="548">
          <cell r="A548" t="str">
            <v>Toma de T.V. para cable coaxial</v>
          </cell>
        </row>
        <row r="549">
          <cell r="A549" t="str">
            <v>Toma Doble GFCI</v>
          </cell>
        </row>
        <row r="550">
          <cell r="A550" t="str">
            <v>Toma doble tipo hospitalaria P.T.</v>
          </cell>
        </row>
        <row r="551">
          <cell r="A551" t="str">
            <v>Toma eléctrica doble 20A pata trabada</v>
          </cell>
        </row>
        <row r="552">
          <cell r="A552" t="str">
            <v xml:space="preserve">Toma eléctrica doble P.T. </v>
          </cell>
        </row>
        <row r="553">
          <cell r="A553" t="str">
            <v>Toma monofásica doble con polo</v>
          </cell>
        </row>
        <row r="554">
          <cell r="A554" t="str">
            <v>Toma monofásica GFCI</v>
          </cell>
        </row>
        <row r="555">
          <cell r="A555" t="str">
            <v>Toma telefónica</v>
          </cell>
        </row>
        <row r="556">
          <cell r="A556" t="str">
            <v xml:space="preserve">Toma Trifásica </v>
          </cell>
        </row>
        <row r="557">
          <cell r="A557" t="str">
            <v>Tornillo autoperforante fijador de correa para metal de12-14 x 3/4" - Acero</v>
          </cell>
        </row>
        <row r="558">
          <cell r="A558" t="str">
            <v>Tornillo expansivo AH - 1614 5/16 x 3 "</v>
          </cell>
        </row>
        <row r="559">
          <cell r="A559" t="str">
            <v>Tornillo expansivo HLC 10x80/48</v>
          </cell>
        </row>
        <row r="560">
          <cell r="A560" t="str">
            <v>Tornillo goloso</v>
          </cell>
        </row>
        <row r="561">
          <cell r="A561" t="str">
            <v>Tornillo goloso 1/8 x 1 1/4</v>
          </cell>
        </row>
        <row r="562">
          <cell r="A562" t="str">
            <v>Tornillo Inoxidable Canal y Bajante Amazonas</v>
          </cell>
        </row>
        <row r="563">
          <cell r="A563" t="str">
            <v>Tornillo Inoxidable Canal y Bajante PVC</v>
          </cell>
        </row>
        <row r="564">
          <cell r="A564" t="str">
            <v>Tornillo lámina D=3/8"</v>
          </cell>
        </row>
        <row r="565">
          <cell r="A565" t="str">
            <v>Tornillo teja en lámina de acero y foil</v>
          </cell>
        </row>
        <row r="566">
          <cell r="A566" t="str">
            <v>Tornillos 2"</v>
          </cell>
        </row>
        <row r="567">
          <cell r="A567" t="str">
            <v>Transformador de corriente 200/5 amp</v>
          </cell>
        </row>
        <row r="568">
          <cell r="A568" t="str">
            <v>Transformador en poste bifásico de 15 Kva</v>
          </cell>
        </row>
        <row r="569">
          <cell r="A569" t="str">
            <v>Transformador en poste bifásico de 30 Kva</v>
          </cell>
        </row>
        <row r="570">
          <cell r="A570" t="str">
            <v>Transformador en poste bifásico de 45 Kva</v>
          </cell>
        </row>
        <row r="571">
          <cell r="A571" t="str">
            <v>Transformador en poste trifásico de 15 Kva</v>
          </cell>
        </row>
        <row r="572">
          <cell r="A572" t="str">
            <v>Transformador en poste trifásico de 30 Kva</v>
          </cell>
        </row>
        <row r="573">
          <cell r="A573" t="str">
            <v>Triturado de máquina</v>
          </cell>
        </row>
        <row r="574">
          <cell r="A574" t="str">
            <v xml:space="preserve">Tuberia A.N. 2 plg </v>
          </cell>
        </row>
        <row r="575">
          <cell r="A575" t="str">
            <v>Tuberia A.N. 3 plg 2,3 mm</v>
          </cell>
        </row>
        <row r="576">
          <cell r="A576" t="str">
            <v>Tuberia A.N. Ø1 1/2"</v>
          </cell>
        </row>
        <row r="577">
          <cell r="A577" t="str">
            <v>Tuberia Galvanizada 1 1/2" 2,5 mm Cal 12</v>
          </cell>
        </row>
        <row r="578">
          <cell r="A578" t="str">
            <v>Tuberia novafort 10" 255 mm</v>
          </cell>
        </row>
        <row r="579">
          <cell r="A579" t="str">
            <v>Tuberia novafort 12" 315 mm</v>
          </cell>
        </row>
        <row r="580">
          <cell r="A580" t="str">
            <v>Tuberia novafort 4" 110 mm</v>
          </cell>
        </row>
        <row r="581">
          <cell r="A581" t="str">
            <v>Tuberia novafort 6" 160 mm</v>
          </cell>
        </row>
        <row r="582">
          <cell r="A582" t="str">
            <v>Tuberia novafort 8" 200 mm</v>
          </cell>
        </row>
        <row r="583">
          <cell r="A583" t="str">
            <v xml:space="preserve">Tuberia PE AL PE amarilla gas 1216 1/2" </v>
          </cell>
        </row>
        <row r="584">
          <cell r="A584" t="str">
            <v>Tubo A.N. 1 1/2 plg, 2 mm</v>
          </cell>
        </row>
        <row r="585">
          <cell r="A585" t="str">
            <v>Tubo A.N. 1 plg, 2 mm</v>
          </cell>
        </row>
        <row r="586">
          <cell r="A586" t="str">
            <v>Tubo conduit EMT 1"</v>
          </cell>
        </row>
        <row r="587">
          <cell r="A587" t="str">
            <v>Tubo conduit EMT 1-1/2"</v>
          </cell>
        </row>
        <row r="588">
          <cell r="A588" t="str">
            <v>Tubo conduit EMT 3/4"</v>
          </cell>
        </row>
        <row r="589">
          <cell r="A589" t="str">
            <v>Tubo conduit PVC 1"</v>
          </cell>
        </row>
        <row r="590">
          <cell r="A590" t="str">
            <v>Tubo conduit PVC 1/2"</v>
          </cell>
        </row>
        <row r="591">
          <cell r="A591" t="str">
            <v>Tubo conduit PVC 1-1/2"</v>
          </cell>
        </row>
        <row r="592">
          <cell r="A592" t="str">
            <v>Tubo conduit PVC 3/4"</v>
          </cell>
        </row>
        <row r="593">
          <cell r="A593" t="str">
            <v>Tubo cuadrado de 1/2 x 1/2 x 0,9</v>
          </cell>
        </row>
        <row r="594">
          <cell r="A594" t="str">
            <v>Tubo cuadrado de 1-1/2" x 1-1/2" cal. 20</v>
          </cell>
        </row>
        <row r="595">
          <cell r="A595" t="str">
            <v>Tubo Cuadrado de 3/4" x 3/4" cal. 20</v>
          </cell>
        </row>
        <row r="596">
          <cell r="A596" t="str">
            <v>Tubo de cobre de 1/2" tipo L</v>
          </cell>
        </row>
        <row r="597">
          <cell r="A597" t="str">
            <v>Tubo de cobre de 1" tipo L</v>
          </cell>
        </row>
        <row r="598">
          <cell r="A598" t="str">
            <v>Tubo Galvanizado de 1/2"</v>
          </cell>
        </row>
        <row r="599">
          <cell r="A599" t="str">
            <v>Tubo Galvanizado de 3/4</v>
          </cell>
        </row>
        <row r="600">
          <cell r="A600" t="str">
            <v>Tubo Galvanizado de 1"</v>
          </cell>
        </row>
        <row r="601">
          <cell r="A601" t="str">
            <v>Tubo Galvanizado de 1 1/4"</v>
          </cell>
        </row>
        <row r="602">
          <cell r="A602" t="str">
            <v>Tubo Galvanizado de 1 1/2"</v>
          </cell>
        </row>
        <row r="603">
          <cell r="A603" t="str">
            <v>Tubo Galvanizado de 2"</v>
          </cell>
        </row>
        <row r="604">
          <cell r="A604" t="str">
            <v>Tubo Galvanizado de 2 1/2"</v>
          </cell>
        </row>
        <row r="605">
          <cell r="A605" t="str">
            <v>Tubo pres/11 PVC 3/4"</v>
          </cell>
        </row>
        <row r="606">
          <cell r="A606" t="str">
            <v>Tubo pres/13,5 PVC 1"</v>
          </cell>
        </row>
        <row r="607">
          <cell r="A607" t="str">
            <v>Tubo pres/21 PVC 1 1/2"</v>
          </cell>
        </row>
        <row r="608">
          <cell r="A608" t="str">
            <v>Tubo pres/21 PVC 1 1/4</v>
          </cell>
        </row>
        <row r="609">
          <cell r="A609" t="str">
            <v>Tubo pres/21 PVC 2"</v>
          </cell>
        </row>
        <row r="610">
          <cell r="A610" t="str">
            <v>Tubo pres/9 PVC 1/2"</v>
          </cell>
        </row>
        <row r="611">
          <cell r="A611" t="str">
            <v>Tubo PVC de 2"       Lluvias</v>
          </cell>
        </row>
        <row r="612">
          <cell r="A612" t="str">
            <v>Tubo PVC de 3"       Lluvias</v>
          </cell>
        </row>
        <row r="613">
          <cell r="A613" t="str">
            <v>Tubo PVC de 4"       lluvias</v>
          </cell>
        </row>
        <row r="614">
          <cell r="A614" t="str">
            <v>Tubo PVCP- RDE 21 2 1/2" UZ</v>
          </cell>
        </row>
        <row r="615">
          <cell r="A615" t="str">
            <v>Tubo PVCP- RDE 21 2" UZ</v>
          </cell>
        </row>
        <row r="616">
          <cell r="A616" t="str">
            <v>Tubo PVCP- RDE 21 3" UZ</v>
          </cell>
        </row>
        <row r="617">
          <cell r="A617" t="str">
            <v>Tubo PVC-S     2"    Sanitaria</v>
          </cell>
        </row>
        <row r="618">
          <cell r="A618" t="str">
            <v>Tubo PVC-S     3"    Sanitaria</v>
          </cell>
        </row>
        <row r="619">
          <cell r="A619" t="str">
            <v>Tubo PVC-S     4"    Sanitaria</v>
          </cell>
        </row>
        <row r="620">
          <cell r="A620" t="str">
            <v>Tubo PVC-S;     6"</v>
          </cell>
        </row>
        <row r="621">
          <cell r="A621" t="str">
            <v>Tubo PVC-V      1 1/2"</v>
          </cell>
        </row>
        <row r="622">
          <cell r="A622" t="str">
            <v>Tubo PVC-V      2"</v>
          </cell>
        </row>
        <row r="623">
          <cell r="A623" t="str">
            <v>Tubo PVC-V     3"</v>
          </cell>
        </row>
        <row r="624">
          <cell r="A624" t="str">
            <v>Tubo PVC-V     4"</v>
          </cell>
        </row>
        <row r="625">
          <cell r="A625" t="str">
            <v>Tuercas de fijación</v>
          </cell>
        </row>
        <row r="626">
          <cell r="A626" t="str">
            <v>Unión bajante rectangular PVC</v>
          </cell>
        </row>
        <row r="627">
          <cell r="A627" t="str">
            <v>Unión canal a bajante Amazonas</v>
          </cell>
        </row>
        <row r="628">
          <cell r="A628" t="str">
            <v>Unión Canal amazonas</v>
          </cell>
        </row>
        <row r="629">
          <cell r="A629" t="str">
            <v>Unión EMT 1"</v>
          </cell>
        </row>
        <row r="630">
          <cell r="A630" t="str">
            <v>Unión EMT 1-1/2"</v>
          </cell>
        </row>
        <row r="631">
          <cell r="A631" t="str">
            <v>Unión EMT 3/4"</v>
          </cell>
        </row>
        <row r="632">
          <cell r="A632" t="str">
            <v>Unión PVC - P 3/4"</v>
          </cell>
        </row>
        <row r="633">
          <cell r="A633" t="str">
            <v>Unión PVC-P 1 1/2"</v>
          </cell>
        </row>
        <row r="634">
          <cell r="A634" t="str">
            <v>Unión PVC-P 1 1/4"</v>
          </cell>
        </row>
        <row r="635">
          <cell r="A635" t="str">
            <v>Unión PVC-P 1 plg</v>
          </cell>
        </row>
        <row r="636">
          <cell r="A636" t="str">
            <v>Unión PVC-P 1/2 plg</v>
          </cell>
        </row>
        <row r="637">
          <cell r="A637" t="str">
            <v>Unión PVC-P 2 plg</v>
          </cell>
        </row>
        <row r="638">
          <cell r="A638" t="str">
            <v>Unión PVC-S 2 plg</v>
          </cell>
        </row>
        <row r="639">
          <cell r="A639" t="str">
            <v>Unión PVC-S 3 plg</v>
          </cell>
        </row>
        <row r="640">
          <cell r="A640" t="str">
            <v>Unión PVC-S 4 plg</v>
          </cell>
        </row>
        <row r="641">
          <cell r="A641" t="str">
            <v>Unión PVC-S;    6"</v>
          </cell>
        </row>
        <row r="642">
          <cell r="A642" t="str">
            <v>Unión PVC-V     1 1/2"</v>
          </cell>
        </row>
        <row r="643">
          <cell r="A643" t="str">
            <v>Unión PVC-V     2"</v>
          </cell>
        </row>
        <row r="644">
          <cell r="A644" t="str">
            <v>Unión PVC-V    3"</v>
          </cell>
        </row>
        <row r="645">
          <cell r="A645" t="str">
            <v>Universal en PVC 1 1/2"</v>
          </cell>
        </row>
        <row r="646">
          <cell r="A646" t="str">
            <v>Universal en PVC 1"</v>
          </cell>
        </row>
        <row r="647">
          <cell r="A647" t="str">
            <v>Universal en PVC 1/2"</v>
          </cell>
        </row>
        <row r="648">
          <cell r="A648" t="str">
            <v>Universal en PVC 3/4"</v>
          </cell>
        </row>
        <row r="649">
          <cell r="A649" t="str">
            <v>Valvula - Cheque cortina HICC Helbert   3" ; incluye accesorios</v>
          </cell>
        </row>
        <row r="650">
          <cell r="A650" t="str">
            <v>Valvula - Cheque cortina HICC Helbert  1 1/2" ; incluye accesorios</v>
          </cell>
        </row>
        <row r="651">
          <cell r="A651" t="str">
            <v>Valvula - Cheque cortina HICC Helbert  1 1/4" ; incluye accesorios</v>
          </cell>
        </row>
        <row r="652">
          <cell r="A652" t="str">
            <v>Valvula - Cheque cortina HICC Helbert  2" ; incluye accesorios</v>
          </cell>
        </row>
        <row r="653">
          <cell r="A653" t="str">
            <v>Valvula de bola de 1" con bola de bronce y asiento en teflon</v>
          </cell>
        </row>
        <row r="654">
          <cell r="A654" t="str">
            <v>Valvula de bola de 1/2" con bola de bronce y asiento en teflon</v>
          </cell>
        </row>
        <row r="655">
          <cell r="A655" t="str">
            <v>Valvula pozuelo 1-1/2"  cobre</v>
          </cell>
        </row>
        <row r="656">
          <cell r="A656" t="str">
            <v>Vara de clavo</v>
          </cell>
        </row>
        <row r="657">
          <cell r="A657" t="str">
            <v>Varilla coopertweld de 2.40 mts x 5/8"</v>
          </cell>
        </row>
        <row r="658">
          <cell r="A658" t="str">
            <v>Varilla Coper Well 5/8" x 8'</v>
          </cell>
        </row>
        <row r="659">
          <cell r="A659" t="str">
            <v>Varilla cuadrada de 1/2"</v>
          </cell>
        </row>
        <row r="660">
          <cell r="A660" t="str">
            <v>Varilla de 5/8"</v>
          </cell>
        </row>
        <row r="661">
          <cell r="A661" t="str">
            <v>Varilla de 9 mm. Cuadrada</v>
          </cell>
        </row>
        <row r="662">
          <cell r="A662">
            <v>0</v>
          </cell>
        </row>
        <row r="663">
          <cell r="A663" t="str">
            <v>Varilla lisa de 1/2"</v>
          </cell>
        </row>
        <row r="664">
          <cell r="A664" t="str">
            <v>Ventana corrediza proyec.alum.Cal.18. Negra</v>
          </cell>
        </row>
        <row r="665">
          <cell r="A665" t="str">
            <v>Vidrio incoloro de 5mm pulido</v>
          </cell>
        </row>
        <row r="666">
          <cell r="A666" t="str">
            <v>Vinilo Color Tipo I</v>
          </cell>
        </row>
        <row r="667">
          <cell r="A667" t="str">
            <v>Visagra para elemento en aluminio</v>
          </cell>
        </row>
        <row r="668">
          <cell r="A668" t="str">
            <v>Wing Aluminio</v>
          </cell>
        </row>
        <row r="669">
          <cell r="A669" t="str">
            <v>Xipex Admix C-2000</v>
          </cell>
        </row>
        <row r="670">
          <cell r="A670" t="str">
            <v>Xipex concentrado -Gris</v>
          </cell>
        </row>
        <row r="671">
          <cell r="A671" t="str">
            <v>Yee sencilla PVC-S 2"</v>
          </cell>
        </row>
        <row r="672">
          <cell r="A672" t="str">
            <v>Yee sencilla PVC-S 3"</v>
          </cell>
        </row>
        <row r="673">
          <cell r="A673" t="str">
            <v>Yee sencilla PVC-S 4"</v>
          </cell>
        </row>
        <row r="674">
          <cell r="A674" t="str">
            <v>Zuncho metálico 3/8"</v>
          </cell>
        </row>
        <row r="675">
          <cell r="A675" t="str">
            <v>Medidor de agua 1/2"</v>
          </cell>
        </row>
        <row r="676">
          <cell r="A676" t="str">
            <v>Medidor de agua 1"</v>
          </cell>
        </row>
        <row r="677">
          <cell r="A677" t="str">
            <v>Medidor de agua 2"</v>
          </cell>
        </row>
        <row r="678">
          <cell r="A678" t="str">
            <v>Medidor de agua 3"</v>
          </cell>
        </row>
        <row r="679">
          <cell r="A679" t="str">
            <v>Medidor de agua 3/4"</v>
          </cell>
        </row>
        <row r="680">
          <cell r="A680" t="str">
            <v>Medidor de agua 4"</v>
          </cell>
        </row>
        <row r="681">
          <cell r="A681" t="str">
            <v>Medidor de agua 6"</v>
          </cell>
        </row>
        <row r="682">
          <cell r="A682" t="str">
            <v xml:space="preserve">rellenos en recebo compactado al 90% </v>
          </cell>
        </row>
        <row r="683">
          <cell r="A683" t="str">
            <v>muros en ladrillo tolete común para sobrecimiento de e = 0,12 m</v>
          </cell>
        </row>
        <row r="684">
          <cell r="A684" t="str">
            <v>Bomba centrífuga 1HP succión y descarga 1.1/2".motor monofásico</v>
          </cell>
        </row>
        <row r="685">
          <cell r="A685" t="str">
            <v>Valvula de pie con canastilla plástica 2"</v>
          </cell>
        </row>
        <row r="686">
          <cell r="A686" t="str">
            <v>Valvula de cheque hidro 1 1/2"</v>
          </cell>
        </row>
        <row r="687">
          <cell r="A687" t="str">
            <v>Valvula de cheque hidro 2"</v>
          </cell>
        </row>
        <row r="688">
          <cell r="A688">
            <v>0</v>
          </cell>
        </row>
        <row r="689">
          <cell r="A689" t="str">
            <v>Para Yacuanquer</v>
          </cell>
        </row>
        <row r="690">
          <cell r="A690" t="str">
            <v>Excavación Manual en material Comun</v>
          </cell>
        </row>
        <row r="691">
          <cell r="A691" t="str">
            <v>Rellenos en recebo compactado al 90%</v>
          </cell>
        </row>
        <row r="692">
          <cell r="A692" t="str">
            <v>Placa maciza e=0,075</v>
          </cell>
        </row>
        <row r="693">
          <cell r="A693" t="str">
            <v>Muros en loque divisorio Liso</v>
          </cell>
        </row>
        <row r="694">
          <cell r="A694" t="str">
            <v>Media caña en mortero de pendiente</v>
          </cell>
        </row>
        <row r="695">
          <cell r="A695" t="str">
            <v>Pañete impermeabilizado integralmente.</v>
          </cell>
        </row>
        <row r="696">
          <cell r="A696" t="str">
            <v>Afinado en mortero de pendiente</v>
          </cell>
        </row>
        <row r="697">
          <cell r="A697" t="str">
            <v>acero de refuerzo 37000</v>
          </cell>
        </row>
        <row r="698">
          <cell r="A698" t="str">
            <v>acero de refuerzo 60000</v>
          </cell>
        </row>
        <row r="699">
          <cell r="A699" t="str">
            <v>Hoja Puerta entamborada con rejilla de ventilación y mirilla a todo costo según detalle arquitectonico</v>
          </cell>
        </row>
        <row r="700">
          <cell r="A700" t="str">
            <v>Teja de Barro Santafé Cartabon 16x37cm</v>
          </cell>
        </row>
        <row r="701">
          <cell r="A701" t="str">
            <v>Teja de Barro  Santafé Española 18/16x40cm</v>
          </cell>
        </row>
        <row r="702">
          <cell r="A702" t="str">
            <v>Teja "S" de Barro Moore 28,5/15x46cm</v>
          </cell>
        </row>
        <row r="703">
          <cell r="A703" t="str">
            <v>Teja Plana de Barro Santafé 10x18cm</v>
          </cell>
        </row>
        <row r="704">
          <cell r="A704" t="str">
            <v>Listón M.H. Pino Ciprés</v>
          </cell>
        </row>
        <row r="705">
          <cell r="A705" t="str">
            <v>Listón M.H. Pino Romerón</v>
          </cell>
        </row>
        <row r="706">
          <cell r="A706" t="str">
            <v>Puerta Ventana en Madera Segun detalle Arquitectónico</v>
          </cell>
        </row>
        <row r="707">
          <cell r="A707" t="str">
            <v>Ventana en Madera Según detalle Arquitectónico</v>
          </cell>
        </row>
        <row r="708">
          <cell r="A708" t="str">
            <v>Puerta en madera Según detalle Arquitectónico</v>
          </cell>
        </row>
        <row r="709">
          <cell r="A709" t="str">
            <v>Suministro e insatalación de Banca exterior tipo IDU</v>
          </cell>
        </row>
        <row r="710">
          <cell r="A710" t="str">
            <v>Adoquin concreto 10x8x20</v>
          </cell>
        </row>
        <row r="711">
          <cell r="A711" t="str">
            <v>Toma de caucho (aérea) con polo</v>
          </cell>
        </row>
        <row r="712">
          <cell r="A712" t="str">
            <v>Clavija de caucho (aérea) con polo</v>
          </cell>
        </row>
        <row r="713">
          <cell r="A713" t="str">
            <v>Marquilla en acrílico</v>
          </cell>
        </row>
        <row r="714">
          <cell r="A714" t="str">
            <v>Perno de tiro</v>
          </cell>
        </row>
        <row r="715">
          <cell r="A715" t="str">
            <v>Pólvora para perno</v>
          </cell>
        </row>
        <row r="716">
          <cell r="A716" t="str">
            <v>Cable vehicular No 16</v>
          </cell>
        </row>
        <row r="717">
          <cell r="A717" t="str">
            <v>Botón de timbre</v>
          </cell>
        </row>
        <row r="718">
          <cell r="A718" t="str">
            <v>Automático tipo riel 1x16 A</v>
          </cell>
        </row>
        <row r="719">
          <cell r="A719" t="str">
            <v>Automático tipo riel 2x16 A - 10Ka</v>
          </cell>
        </row>
        <row r="720">
          <cell r="A720" t="str">
            <v>Tablero minipragma de 24 circuitos</v>
          </cell>
        </row>
        <row r="721">
          <cell r="A721" t="str">
            <v>Telerruptor bipolar 120V - 16 amperios</v>
          </cell>
        </row>
        <row r="722">
          <cell r="A722" t="str">
            <v>Cable de cobre No 10</v>
          </cell>
        </row>
        <row r="723">
          <cell r="A723" t="str">
            <v>Terminal cobre No 6</v>
          </cell>
        </row>
        <row r="724">
          <cell r="A724" t="str">
            <v>Terminal cobre No 10</v>
          </cell>
        </row>
        <row r="725">
          <cell r="A725" t="str">
            <v>Tubo conduit  PVC 3"</v>
          </cell>
        </row>
        <row r="726">
          <cell r="A726" t="str">
            <v>Boquilla terminal PVC de 3"</v>
          </cell>
        </row>
        <row r="727">
          <cell r="A727" t="str">
            <v>Caja en mampostería</v>
          </cell>
        </row>
        <row r="728">
          <cell r="A728" t="str">
            <v>Tapa en concreto 60x60</v>
          </cell>
        </row>
        <row r="729">
          <cell r="A729" t="str">
            <v xml:space="preserve">Marco 60x60 </v>
          </cell>
        </row>
        <row r="730">
          <cell r="A730" t="str">
            <v>Contramarco 60x60</v>
          </cell>
        </row>
        <row r="731">
          <cell r="A731" t="str">
            <v>Lámpara metal halide 250 W - 208 V completa</v>
          </cell>
        </row>
        <row r="732">
          <cell r="A732" t="str">
            <v>Soporte</v>
          </cell>
        </row>
        <row r="733">
          <cell r="A733" t="str">
            <v>Cable de cobre desnudo No 6</v>
          </cell>
        </row>
        <row r="734">
          <cell r="A734" t="str">
            <v>Varilla captora 60 cms</v>
          </cell>
        </row>
        <row r="735">
          <cell r="A735" t="str">
            <v>Aislador</v>
          </cell>
        </row>
        <row r="736">
          <cell r="A736" t="str">
            <v>soporte fijación</v>
          </cell>
        </row>
        <row r="737">
          <cell r="A737" t="str">
            <v>Encauchetado 3x16</v>
          </cell>
        </row>
        <row r="738">
          <cell r="A738" t="str">
            <v>Terminal en resina</v>
          </cell>
        </row>
        <row r="739">
          <cell r="A739" t="str">
            <v>Suministro e instalación de Cubierta 525c Sandwich deck en aluzinc calibre 26, aislamiento en fibra de vidrio de 30mm de espesor, bandeja lisa y pintada a dos caras.</v>
          </cell>
        </row>
        <row r="740">
          <cell r="A740" t="str">
            <v>Suministro e  instalación de Teja Luz GIP - Traslucida.</v>
          </cell>
        </row>
        <row r="741">
          <cell r="A741" t="str">
            <v>Loseta prefabricada A-50</v>
          </cell>
        </row>
        <row r="742">
          <cell r="A742" t="str">
            <v>Sardinel prefabricado A-15</v>
          </cell>
        </row>
        <row r="743">
          <cell r="A743" t="str">
            <v>Banca prefabricada en concreto M-30</v>
          </cell>
        </row>
        <row r="744">
          <cell r="A744" t="str">
            <v>Banca prefabricada en Concreto M-31</v>
          </cell>
        </row>
        <row r="745">
          <cell r="A745">
            <v>0</v>
          </cell>
        </row>
        <row r="746">
          <cell r="A746" t="str">
            <v>Cerramiento lateral con estructura en perfil tubular estructural H.R. cuadrado de 60mm x 60mm calibre 12. para soportar lámina acrílica de 10mm del alta resistencia a impactos. Incluye pisavidrio, acrílico e instalación según diseño.</v>
          </cell>
        </row>
        <row r="747">
          <cell r="A747" t="str">
            <v>Perfil estructural ∅4" e=6,02 mm</v>
          </cell>
        </row>
        <row r="748">
          <cell r="A748" t="str">
            <v>Perfil estructural ∅6" e=7,11 mm</v>
          </cell>
        </row>
        <row r="749">
          <cell r="A749" t="str">
            <v>Perfil estructural CC 150 x 100 x 15 x 2</v>
          </cell>
        </row>
        <row r="750">
          <cell r="A750" t="str">
            <v>Gramoquin ecológico</v>
          </cell>
        </row>
        <row r="751">
          <cell r="A751" t="str">
            <v>Bordillo Prefabricado tipo A-80</v>
          </cell>
        </row>
        <row r="752">
          <cell r="A752" t="str">
            <v>Adoquin corbatín</v>
          </cell>
        </row>
        <row r="753">
          <cell r="A753" t="str">
            <v>Concreto de 1,500 p.s.i.</v>
          </cell>
        </row>
        <row r="754">
          <cell r="A754" t="str">
            <v>Angulo 1 1/2" x 1 1/2" x 3/16"</v>
          </cell>
        </row>
        <row r="755">
          <cell r="A755" t="str">
            <v>Rejilla par sumidero Fibrit R46C</v>
          </cell>
        </row>
        <row r="756">
          <cell r="A756" t="str">
            <v>Platina 1 1/2" x 1 1/2" x 1/4"</v>
          </cell>
        </row>
        <row r="757">
          <cell r="A757">
            <v>0</v>
          </cell>
        </row>
        <row r="758">
          <cell r="A758">
            <v>0</v>
          </cell>
        </row>
        <row r="759">
          <cell r="A759">
            <v>0</v>
          </cell>
        </row>
        <row r="760">
          <cell r="A760">
            <v>0</v>
          </cell>
        </row>
        <row r="761">
          <cell r="A761">
            <v>0</v>
          </cell>
        </row>
        <row r="762">
          <cell r="A762">
            <v>0</v>
          </cell>
        </row>
        <row r="763">
          <cell r="A763">
            <v>0</v>
          </cell>
        </row>
        <row r="764">
          <cell r="A764">
            <v>0</v>
          </cell>
        </row>
        <row r="765">
          <cell r="A765">
            <v>0</v>
          </cell>
        </row>
        <row r="766">
          <cell r="A766">
            <v>0</v>
          </cell>
        </row>
        <row r="767">
          <cell r="A767">
            <v>0</v>
          </cell>
        </row>
        <row r="768">
          <cell r="A768">
            <v>0</v>
          </cell>
        </row>
        <row r="769">
          <cell r="A769">
            <v>0</v>
          </cell>
        </row>
        <row r="770">
          <cell r="A770">
            <v>0</v>
          </cell>
        </row>
        <row r="771">
          <cell r="A771">
            <v>0</v>
          </cell>
        </row>
        <row r="772">
          <cell r="A772">
            <v>0</v>
          </cell>
        </row>
        <row r="773">
          <cell r="A773">
            <v>0</v>
          </cell>
        </row>
        <row r="774">
          <cell r="A774">
            <v>0</v>
          </cell>
        </row>
        <row r="775">
          <cell r="A775">
            <v>0</v>
          </cell>
        </row>
        <row r="776">
          <cell r="A776">
            <v>0</v>
          </cell>
        </row>
        <row r="777">
          <cell r="A777">
            <v>0</v>
          </cell>
        </row>
        <row r="778">
          <cell r="A778">
            <v>0</v>
          </cell>
        </row>
        <row r="779">
          <cell r="A779">
            <v>0</v>
          </cell>
        </row>
        <row r="780">
          <cell r="A780">
            <v>0</v>
          </cell>
        </row>
        <row r="781">
          <cell r="A781">
            <v>0</v>
          </cell>
        </row>
        <row r="782">
          <cell r="A782">
            <v>0</v>
          </cell>
        </row>
        <row r="783">
          <cell r="A783">
            <v>0</v>
          </cell>
        </row>
        <row r="784">
          <cell r="A784">
            <v>0</v>
          </cell>
        </row>
        <row r="785">
          <cell r="A785">
            <v>0</v>
          </cell>
        </row>
        <row r="786">
          <cell r="A786">
            <v>0</v>
          </cell>
        </row>
        <row r="787">
          <cell r="A787">
            <v>0</v>
          </cell>
        </row>
        <row r="788">
          <cell r="A788">
            <v>0</v>
          </cell>
        </row>
        <row r="789">
          <cell r="A789">
            <v>0</v>
          </cell>
        </row>
        <row r="790">
          <cell r="A790">
            <v>0</v>
          </cell>
        </row>
        <row r="791">
          <cell r="A791">
            <v>0</v>
          </cell>
        </row>
        <row r="792">
          <cell r="A792">
            <v>0</v>
          </cell>
        </row>
        <row r="793">
          <cell r="A793">
            <v>0</v>
          </cell>
        </row>
        <row r="794">
          <cell r="A794">
            <v>0</v>
          </cell>
        </row>
        <row r="795">
          <cell r="A795">
            <v>0</v>
          </cell>
        </row>
        <row r="796">
          <cell r="A796">
            <v>0</v>
          </cell>
        </row>
        <row r="797">
          <cell r="A797">
            <v>0</v>
          </cell>
        </row>
        <row r="798">
          <cell r="A798">
            <v>0</v>
          </cell>
        </row>
        <row r="799">
          <cell r="A799">
            <v>0</v>
          </cell>
        </row>
        <row r="800">
          <cell r="A800">
            <v>0</v>
          </cell>
        </row>
        <row r="801">
          <cell r="A801">
            <v>0</v>
          </cell>
        </row>
        <row r="802">
          <cell r="A802">
            <v>0</v>
          </cell>
        </row>
        <row r="803">
          <cell r="A803">
            <v>0</v>
          </cell>
        </row>
        <row r="804">
          <cell r="A804">
            <v>0</v>
          </cell>
        </row>
        <row r="805">
          <cell r="A805">
            <v>0</v>
          </cell>
        </row>
        <row r="806">
          <cell r="A806">
            <v>0</v>
          </cell>
        </row>
        <row r="807">
          <cell r="A807">
            <v>0</v>
          </cell>
        </row>
        <row r="808">
          <cell r="A808">
            <v>0</v>
          </cell>
        </row>
        <row r="809">
          <cell r="A809">
            <v>0</v>
          </cell>
        </row>
        <row r="810">
          <cell r="A810">
            <v>0</v>
          </cell>
        </row>
        <row r="811">
          <cell r="A811">
            <v>0</v>
          </cell>
        </row>
        <row r="812">
          <cell r="A812">
            <v>0</v>
          </cell>
        </row>
        <row r="813">
          <cell r="A813">
            <v>0</v>
          </cell>
        </row>
        <row r="814">
          <cell r="A814">
            <v>0</v>
          </cell>
        </row>
        <row r="815">
          <cell r="A815">
            <v>0</v>
          </cell>
        </row>
        <row r="816">
          <cell r="A816">
            <v>0</v>
          </cell>
        </row>
        <row r="817">
          <cell r="A817">
            <v>0</v>
          </cell>
        </row>
        <row r="818">
          <cell r="A818">
            <v>0</v>
          </cell>
        </row>
        <row r="819">
          <cell r="A819">
            <v>0</v>
          </cell>
        </row>
        <row r="820">
          <cell r="A820">
            <v>0</v>
          </cell>
        </row>
        <row r="821">
          <cell r="A821">
            <v>0</v>
          </cell>
        </row>
        <row r="822">
          <cell r="A822">
            <v>0</v>
          </cell>
        </row>
        <row r="823">
          <cell r="A823">
            <v>0</v>
          </cell>
        </row>
        <row r="824">
          <cell r="A824">
            <v>0</v>
          </cell>
        </row>
        <row r="825">
          <cell r="A825">
            <v>0</v>
          </cell>
        </row>
        <row r="826">
          <cell r="A826">
            <v>0</v>
          </cell>
        </row>
        <row r="827">
          <cell r="A827">
            <v>0</v>
          </cell>
        </row>
        <row r="828">
          <cell r="A828">
            <v>0</v>
          </cell>
        </row>
        <row r="829">
          <cell r="A829">
            <v>0</v>
          </cell>
        </row>
        <row r="830">
          <cell r="A830">
            <v>0</v>
          </cell>
        </row>
        <row r="831">
          <cell r="A831">
            <v>0</v>
          </cell>
        </row>
        <row r="832">
          <cell r="A832">
            <v>0</v>
          </cell>
        </row>
        <row r="833">
          <cell r="A833">
            <v>0</v>
          </cell>
        </row>
        <row r="834">
          <cell r="A834">
            <v>0</v>
          </cell>
        </row>
        <row r="835">
          <cell r="A835">
            <v>0</v>
          </cell>
        </row>
        <row r="836">
          <cell r="A836">
            <v>0</v>
          </cell>
        </row>
        <row r="837">
          <cell r="A837">
            <v>0</v>
          </cell>
        </row>
        <row r="838">
          <cell r="A838">
            <v>0</v>
          </cell>
        </row>
        <row r="839">
          <cell r="A839">
            <v>0</v>
          </cell>
        </row>
        <row r="840">
          <cell r="A840">
            <v>0</v>
          </cell>
        </row>
        <row r="841">
          <cell r="A841">
            <v>0</v>
          </cell>
        </row>
        <row r="842">
          <cell r="A842">
            <v>0</v>
          </cell>
        </row>
        <row r="843">
          <cell r="A843">
            <v>0</v>
          </cell>
        </row>
        <row r="844">
          <cell r="A844">
            <v>0</v>
          </cell>
        </row>
        <row r="845">
          <cell r="A845">
            <v>0</v>
          </cell>
        </row>
        <row r="846">
          <cell r="A846">
            <v>0</v>
          </cell>
        </row>
        <row r="847">
          <cell r="A847">
            <v>0</v>
          </cell>
        </row>
        <row r="848">
          <cell r="A848">
            <v>0</v>
          </cell>
        </row>
        <row r="849">
          <cell r="A849">
            <v>0</v>
          </cell>
        </row>
        <row r="850">
          <cell r="A850">
            <v>0</v>
          </cell>
        </row>
        <row r="851">
          <cell r="A851">
            <v>0</v>
          </cell>
        </row>
        <row r="852">
          <cell r="A852">
            <v>0</v>
          </cell>
        </row>
        <row r="853">
          <cell r="A853">
            <v>0</v>
          </cell>
        </row>
        <row r="854">
          <cell r="A854">
            <v>0</v>
          </cell>
        </row>
        <row r="855">
          <cell r="A855">
            <v>0</v>
          </cell>
        </row>
        <row r="856">
          <cell r="A856">
            <v>0</v>
          </cell>
        </row>
        <row r="857">
          <cell r="A857">
            <v>0</v>
          </cell>
        </row>
        <row r="858">
          <cell r="A858">
            <v>0</v>
          </cell>
        </row>
        <row r="859">
          <cell r="A859">
            <v>0</v>
          </cell>
        </row>
        <row r="860">
          <cell r="A860">
            <v>0</v>
          </cell>
        </row>
        <row r="861">
          <cell r="A861">
            <v>0</v>
          </cell>
        </row>
        <row r="862">
          <cell r="A862">
            <v>0</v>
          </cell>
        </row>
        <row r="863">
          <cell r="A863">
            <v>0</v>
          </cell>
        </row>
        <row r="864">
          <cell r="A864">
            <v>0</v>
          </cell>
        </row>
        <row r="865">
          <cell r="A865">
            <v>0</v>
          </cell>
        </row>
        <row r="866">
          <cell r="A866">
            <v>0</v>
          </cell>
        </row>
        <row r="867">
          <cell r="A867">
            <v>0</v>
          </cell>
        </row>
        <row r="868">
          <cell r="A868">
            <v>0</v>
          </cell>
        </row>
        <row r="869">
          <cell r="A869">
            <v>0</v>
          </cell>
        </row>
        <row r="870">
          <cell r="A870">
            <v>0</v>
          </cell>
        </row>
        <row r="871">
          <cell r="A871">
            <v>0</v>
          </cell>
        </row>
        <row r="872">
          <cell r="A872">
            <v>0</v>
          </cell>
        </row>
        <row r="873">
          <cell r="A873">
            <v>0</v>
          </cell>
        </row>
        <row r="874">
          <cell r="A874">
            <v>0</v>
          </cell>
        </row>
        <row r="875">
          <cell r="A875">
            <v>0</v>
          </cell>
        </row>
        <row r="876">
          <cell r="A876">
            <v>0</v>
          </cell>
        </row>
        <row r="877">
          <cell r="A877">
            <v>0</v>
          </cell>
        </row>
        <row r="878">
          <cell r="A878">
            <v>0</v>
          </cell>
        </row>
        <row r="879">
          <cell r="A879">
            <v>0</v>
          </cell>
        </row>
        <row r="880">
          <cell r="A880">
            <v>0</v>
          </cell>
        </row>
        <row r="881">
          <cell r="A881">
            <v>0</v>
          </cell>
        </row>
        <row r="882">
          <cell r="A882">
            <v>0</v>
          </cell>
        </row>
        <row r="883">
          <cell r="A883">
            <v>0</v>
          </cell>
        </row>
        <row r="884">
          <cell r="A884">
            <v>0</v>
          </cell>
        </row>
        <row r="885">
          <cell r="A885">
            <v>0</v>
          </cell>
        </row>
        <row r="886">
          <cell r="A886">
            <v>0</v>
          </cell>
        </row>
        <row r="887">
          <cell r="A887">
            <v>0</v>
          </cell>
        </row>
        <row r="888">
          <cell r="A888">
            <v>0</v>
          </cell>
        </row>
        <row r="889">
          <cell r="A889">
            <v>0</v>
          </cell>
        </row>
        <row r="890">
          <cell r="A890">
            <v>0</v>
          </cell>
        </row>
        <row r="891">
          <cell r="A891">
            <v>0</v>
          </cell>
        </row>
        <row r="892">
          <cell r="A892">
            <v>0</v>
          </cell>
        </row>
        <row r="893">
          <cell r="A893">
            <v>0</v>
          </cell>
        </row>
        <row r="894">
          <cell r="A894">
            <v>0</v>
          </cell>
        </row>
        <row r="895">
          <cell r="A895">
            <v>0</v>
          </cell>
        </row>
        <row r="896">
          <cell r="A896">
            <v>0</v>
          </cell>
        </row>
        <row r="897">
          <cell r="A897">
            <v>0</v>
          </cell>
        </row>
        <row r="898">
          <cell r="A898">
            <v>0</v>
          </cell>
        </row>
        <row r="899">
          <cell r="A899">
            <v>0</v>
          </cell>
        </row>
        <row r="900">
          <cell r="A900">
            <v>0</v>
          </cell>
        </row>
        <row r="901">
          <cell r="A901">
            <v>0</v>
          </cell>
        </row>
        <row r="902">
          <cell r="A902">
            <v>0</v>
          </cell>
        </row>
        <row r="903">
          <cell r="A903">
            <v>0</v>
          </cell>
        </row>
        <row r="904">
          <cell r="A904">
            <v>0</v>
          </cell>
        </row>
        <row r="905">
          <cell r="A905">
            <v>0</v>
          </cell>
        </row>
        <row r="906">
          <cell r="A906">
            <v>0</v>
          </cell>
        </row>
        <row r="907">
          <cell r="A907">
            <v>0</v>
          </cell>
        </row>
        <row r="908">
          <cell r="A908">
            <v>0</v>
          </cell>
        </row>
        <row r="909">
          <cell r="A909">
            <v>0</v>
          </cell>
        </row>
        <row r="910">
          <cell r="A910">
            <v>0</v>
          </cell>
        </row>
        <row r="911">
          <cell r="A911">
            <v>0</v>
          </cell>
        </row>
        <row r="912">
          <cell r="A912">
            <v>0</v>
          </cell>
        </row>
        <row r="913">
          <cell r="A913">
            <v>0</v>
          </cell>
        </row>
        <row r="914">
          <cell r="A914">
            <v>0</v>
          </cell>
        </row>
        <row r="915">
          <cell r="A915">
            <v>0</v>
          </cell>
        </row>
        <row r="916">
          <cell r="A916">
            <v>0</v>
          </cell>
        </row>
        <row r="917">
          <cell r="A917">
            <v>0</v>
          </cell>
        </row>
        <row r="918">
          <cell r="A918">
            <v>0</v>
          </cell>
        </row>
        <row r="919">
          <cell r="A919">
            <v>0</v>
          </cell>
        </row>
        <row r="920">
          <cell r="A920">
            <v>0</v>
          </cell>
        </row>
        <row r="921">
          <cell r="A921">
            <v>0</v>
          </cell>
        </row>
        <row r="922">
          <cell r="A922">
            <v>0</v>
          </cell>
        </row>
        <row r="923">
          <cell r="A923">
            <v>0</v>
          </cell>
        </row>
        <row r="924">
          <cell r="A924">
            <v>0</v>
          </cell>
        </row>
        <row r="925">
          <cell r="A925">
            <v>0</v>
          </cell>
        </row>
        <row r="926">
          <cell r="A926">
            <v>0</v>
          </cell>
        </row>
        <row r="927">
          <cell r="A927">
            <v>0</v>
          </cell>
        </row>
        <row r="928">
          <cell r="A928">
            <v>0</v>
          </cell>
        </row>
        <row r="929">
          <cell r="A929">
            <v>0</v>
          </cell>
        </row>
        <row r="930">
          <cell r="A930">
            <v>0</v>
          </cell>
        </row>
        <row r="931">
          <cell r="A931">
            <v>0</v>
          </cell>
        </row>
        <row r="932">
          <cell r="A932">
            <v>0</v>
          </cell>
        </row>
        <row r="933">
          <cell r="A933">
            <v>0</v>
          </cell>
        </row>
        <row r="934">
          <cell r="A934">
            <v>0</v>
          </cell>
        </row>
        <row r="935">
          <cell r="A935">
            <v>0</v>
          </cell>
        </row>
        <row r="936">
          <cell r="A936">
            <v>0</v>
          </cell>
        </row>
        <row r="937">
          <cell r="A937">
            <v>0</v>
          </cell>
        </row>
        <row r="938">
          <cell r="A938">
            <v>0</v>
          </cell>
        </row>
        <row r="939">
          <cell r="A939">
            <v>0</v>
          </cell>
        </row>
        <row r="940">
          <cell r="A940">
            <v>0</v>
          </cell>
        </row>
        <row r="941">
          <cell r="A941">
            <v>0</v>
          </cell>
        </row>
        <row r="942">
          <cell r="A942">
            <v>0</v>
          </cell>
        </row>
        <row r="943">
          <cell r="A943">
            <v>0</v>
          </cell>
        </row>
        <row r="944">
          <cell r="A944">
            <v>0</v>
          </cell>
        </row>
        <row r="945">
          <cell r="A945">
            <v>0</v>
          </cell>
        </row>
        <row r="946">
          <cell r="A946">
            <v>0</v>
          </cell>
        </row>
        <row r="947">
          <cell r="A947">
            <v>0</v>
          </cell>
        </row>
        <row r="948">
          <cell r="A948">
            <v>0</v>
          </cell>
        </row>
        <row r="949">
          <cell r="A949">
            <v>0</v>
          </cell>
        </row>
        <row r="950">
          <cell r="A950">
            <v>0</v>
          </cell>
        </row>
        <row r="951">
          <cell r="A951">
            <v>0</v>
          </cell>
        </row>
        <row r="952">
          <cell r="A952">
            <v>0</v>
          </cell>
        </row>
        <row r="953">
          <cell r="A953">
            <v>0</v>
          </cell>
        </row>
        <row r="954">
          <cell r="A954">
            <v>0</v>
          </cell>
        </row>
        <row r="955">
          <cell r="A955">
            <v>0</v>
          </cell>
        </row>
        <row r="956">
          <cell r="A956">
            <v>0</v>
          </cell>
        </row>
        <row r="957">
          <cell r="A957">
            <v>0</v>
          </cell>
        </row>
        <row r="958">
          <cell r="A958">
            <v>0</v>
          </cell>
        </row>
        <row r="959">
          <cell r="A959">
            <v>0</v>
          </cell>
        </row>
        <row r="960">
          <cell r="A960">
            <v>0</v>
          </cell>
        </row>
        <row r="961">
          <cell r="A961">
            <v>0</v>
          </cell>
        </row>
        <row r="962">
          <cell r="A962">
            <v>0</v>
          </cell>
        </row>
        <row r="963">
          <cell r="A963">
            <v>0</v>
          </cell>
        </row>
        <row r="964">
          <cell r="A964">
            <v>0</v>
          </cell>
        </row>
        <row r="965">
          <cell r="A965">
            <v>0</v>
          </cell>
        </row>
        <row r="966">
          <cell r="A966">
            <v>0</v>
          </cell>
        </row>
        <row r="967">
          <cell r="A967">
            <v>0</v>
          </cell>
        </row>
        <row r="968">
          <cell r="A968">
            <v>0</v>
          </cell>
        </row>
        <row r="969">
          <cell r="A969">
            <v>0</v>
          </cell>
        </row>
        <row r="970">
          <cell r="A970">
            <v>0</v>
          </cell>
        </row>
        <row r="971">
          <cell r="A971">
            <v>0</v>
          </cell>
        </row>
        <row r="972">
          <cell r="A972">
            <v>0</v>
          </cell>
        </row>
        <row r="973">
          <cell r="A973">
            <v>0</v>
          </cell>
        </row>
        <row r="974">
          <cell r="A974">
            <v>0</v>
          </cell>
        </row>
        <row r="975">
          <cell r="A975">
            <v>0</v>
          </cell>
        </row>
        <row r="976">
          <cell r="A976">
            <v>0</v>
          </cell>
        </row>
        <row r="977">
          <cell r="A977">
            <v>0</v>
          </cell>
        </row>
        <row r="978">
          <cell r="A978">
            <v>0</v>
          </cell>
        </row>
        <row r="979">
          <cell r="A979">
            <v>0</v>
          </cell>
        </row>
        <row r="980">
          <cell r="A980">
            <v>0</v>
          </cell>
        </row>
        <row r="981">
          <cell r="A981">
            <v>0</v>
          </cell>
        </row>
        <row r="982">
          <cell r="A982">
            <v>0</v>
          </cell>
        </row>
        <row r="983">
          <cell r="A983">
            <v>0</v>
          </cell>
        </row>
        <row r="984">
          <cell r="A984">
            <v>0</v>
          </cell>
        </row>
        <row r="985">
          <cell r="A985">
            <v>0</v>
          </cell>
        </row>
        <row r="986">
          <cell r="A986">
            <v>0</v>
          </cell>
        </row>
        <row r="987">
          <cell r="A987">
            <v>0</v>
          </cell>
        </row>
        <row r="988">
          <cell r="A988">
            <v>0</v>
          </cell>
        </row>
        <row r="989">
          <cell r="A989">
            <v>0</v>
          </cell>
        </row>
        <row r="990">
          <cell r="A990">
            <v>0</v>
          </cell>
        </row>
        <row r="991">
          <cell r="A991">
            <v>0</v>
          </cell>
        </row>
        <row r="992">
          <cell r="A992">
            <v>0</v>
          </cell>
        </row>
        <row r="993">
          <cell r="A993">
            <v>0</v>
          </cell>
        </row>
        <row r="994">
          <cell r="A994">
            <v>0</v>
          </cell>
        </row>
        <row r="995">
          <cell r="A995">
            <v>0</v>
          </cell>
        </row>
        <row r="996">
          <cell r="A996">
            <v>0</v>
          </cell>
        </row>
        <row r="997">
          <cell r="A997">
            <v>0</v>
          </cell>
        </row>
        <row r="998">
          <cell r="A998">
            <v>0</v>
          </cell>
        </row>
        <row r="999">
          <cell r="A999">
            <v>0</v>
          </cell>
        </row>
        <row r="1000">
          <cell r="A1000">
            <v>0</v>
          </cell>
        </row>
        <row r="1001">
          <cell r="A1001">
            <v>0</v>
          </cell>
        </row>
        <row r="1002">
          <cell r="A1002">
            <v>0</v>
          </cell>
        </row>
        <row r="1003">
          <cell r="A1003">
            <v>0</v>
          </cell>
        </row>
        <row r="1004">
          <cell r="A1004">
            <v>0</v>
          </cell>
        </row>
        <row r="1005">
          <cell r="A1005">
            <v>0</v>
          </cell>
        </row>
        <row r="1006">
          <cell r="A1006">
            <v>0</v>
          </cell>
        </row>
        <row r="1007">
          <cell r="A1007">
            <v>0</v>
          </cell>
        </row>
        <row r="1008">
          <cell r="A1008">
            <v>0</v>
          </cell>
        </row>
        <row r="1009">
          <cell r="A1009">
            <v>0</v>
          </cell>
        </row>
        <row r="1010">
          <cell r="A1010">
            <v>0</v>
          </cell>
        </row>
        <row r="1011">
          <cell r="A1011">
            <v>0</v>
          </cell>
        </row>
        <row r="1012">
          <cell r="A1012">
            <v>0</v>
          </cell>
        </row>
        <row r="1013">
          <cell r="A1013">
            <v>0</v>
          </cell>
        </row>
        <row r="1014">
          <cell r="A1014">
            <v>0</v>
          </cell>
        </row>
        <row r="1015">
          <cell r="A1015">
            <v>0</v>
          </cell>
        </row>
        <row r="1016">
          <cell r="A1016">
            <v>0</v>
          </cell>
        </row>
        <row r="1017">
          <cell r="A1017">
            <v>0</v>
          </cell>
        </row>
        <row r="1018">
          <cell r="A1018">
            <v>0</v>
          </cell>
        </row>
        <row r="1019">
          <cell r="A1019">
            <v>0</v>
          </cell>
        </row>
        <row r="1020">
          <cell r="A1020">
            <v>0</v>
          </cell>
        </row>
        <row r="1021">
          <cell r="A1021">
            <v>0</v>
          </cell>
        </row>
        <row r="1022">
          <cell r="A1022">
            <v>0</v>
          </cell>
        </row>
        <row r="1023">
          <cell r="A1023">
            <v>0</v>
          </cell>
        </row>
        <row r="1024">
          <cell r="A1024">
            <v>0</v>
          </cell>
        </row>
        <row r="1025">
          <cell r="A1025">
            <v>0</v>
          </cell>
        </row>
        <row r="1026">
          <cell r="A1026">
            <v>0</v>
          </cell>
        </row>
        <row r="1027">
          <cell r="A1027">
            <v>0</v>
          </cell>
        </row>
        <row r="1028">
          <cell r="A1028">
            <v>0</v>
          </cell>
        </row>
        <row r="1029">
          <cell r="A1029">
            <v>0</v>
          </cell>
        </row>
        <row r="1030">
          <cell r="A1030">
            <v>0</v>
          </cell>
        </row>
        <row r="1031">
          <cell r="A1031">
            <v>0</v>
          </cell>
        </row>
        <row r="1032">
          <cell r="A1032">
            <v>0</v>
          </cell>
        </row>
        <row r="1033">
          <cell r="A1033">
            <v>0</v>
          </cell>
        </row>
        <row r="1034">
          <cell r="A1034">
            <v>0</v>
          </cell>
        </row>
        <row r="1035">
          <cell r="A1035">
            <v>0</v>
          </cell>
        </row>
        <row r="1036">
          <cell r="A1036">
            <v>0</v>
          </cell>
        </row>
        <row r="1037">
          <cell r="A1037">
            <v>0</v>
          </cell>
        </row>
        <row r="1038">
          <cell r="A1038">
            <v>0</v>
          </cell>
        </row>
        <row r="1039">
          <cell r="A1039">
            <v>0</v>
          </cell>
        </row>
        <row r="1040">
          <cell r="A1040">
            <v>0</v>
          </cell>
        </row>
        <row r="1041">
          <cell r="A1041">
            <v>0</v>
          </cell>
        </row>
      </sheetData>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row r="19">
          <cell r="I19">
            <v>31084.2</v>
          </cell>
        </row>
      </sheetData>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sheetData sheetId="300"/>
      <sheetData sheetId="301"/>
      <sheetData sheetId="302"/>
      <sheetData sheetId="303"/>
      <sheetData sheetId="304"/>
      <sheetData sheetId="305"/>
      <sheetData sheetId="306"/>
      <sheetData sheetId="307"/>
      <sheetData sheetId="308"/>
      <sheetData sheetId="309"/>
      <sheetData sheetId="310"/>
      <sheetData sheetId="311"/>
      <sheetData sheetId="312"/>
      <sheetData sheetId="313"/>
      <sheetData sheetId="314"/>
      <sheetData sheetId="315"/>
      <sheetData sheetId="316"/>
      <sheetData sheetId="317"/>
      <sheetData sheetId="318"/>
      <sheetData sheetId="319"/>
      <sheetData sheetId="320"/>
      <sheetData sheetId="321"/>
      <sheetData sheetId="322"/>
      <sheetData sheetId="323"/>
      <sheetData sheetId="324"/>
      <sheetData sheetId="325"/>
      <sheetData sheetId="326"/>
      <sheetData sheetId="327"/>
      <sheetData sheetId="328"/>
      <sheetData sheetId="329"/>
      <sheetData sheetId="330"/>
      <sheetData sheetId="331"/>
      <sheetData sheetId="332"/>
      <sheetData sheetId="333"/>
      <sheetData sheetId="334"/>
      <sheetData sheetId="335"/>
      <sheetData sheetId="336"/>
      <sheetData sheetId="337"/>
      <sheetData sheetId="338"/>
      <sheetData sheetId="339"/>
      <sheetData sheetId="340"/>
      <sheetData sheetId="341"/>
      <sheetData sheetId="342"/>
      <sheetData sheetId="343"/>
      <sheetData sheetId="344"/>
      <sheetData sheetId="345"/>
      <sheetData sheetId="346"/>
      <sheetData sheetId="347"/>
      <sheetData sheetId="348"/>
      <sheetData sheetId="349"/>
      <sheetData sheetId="350"/>
      <sheetData sheetId="351"/>
      <sheetData sheetId="352"/>
      <sheetData sheetId="353"/>
      <sheetData sheetId="354"/>
      <sheetData sheetId="355"/>
      <sheetData sheetId="356"/>
      <sheetData sheetId="357"/>
      <sheetData sheetId="358"/>
      <sheetData sheetId="359"/>
      <sheetData sheetId="360"/>
      <sheetData sheetId="361"/>
      <sheetData sheetId="362"/>
      <sheetData sheetId="363"/>
      <sheetData sheetId="364"/>
      <sheetData sheetId="365"/>
      <sheetData sheetId="366"/>
      <sheetData sheetId="367"/>
      <sheetData sheetId="368"/>
      <sheetData sheetId="369"/>
      <sheetData sheetId="370"/>
      <sheetData sheetId="371"/>
      <sheetData sheetId="372"/>
      <sheetData sheetId="373"/>
      <sheetData sheetId="374"/>
      <sheetData sheetId="375"/>
      <sheetData sheetId="376"/>
      <sheetData sheetId="377"/>
      <sheetData sheetId="378"/>
      <sheetData sheetId="379"/>
      <sheetData sheetId="380"/>
      <sheetData sheetId="381"/>
      <sheetData sheetId="382"/>
      <sheetData sheetId="383"/>
      <sheetData sheetId="384"/>
      <sheetData sheetId="385"/>
      <sheetData sheetId="386"/>
      <sheetData sheetId="387"/>
      <sheetData sheetId="388"/>
      <sheetData sheetId="389"/>
      <sheetData sheetId="390"/>
      <sheetData sheetId="391"/>
      <sheetData sheetId="392"/>
      <sheetData sheetId="393"/>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ONOGRAMA FLUJO FINANCIERO"/>
      <sheetName val="DATOS MGA"/>
      <sheetName val="1.PRESUPUESTO GNRAL"/>
      <sheetName val="PRESUPUESTO PROYECTO"/>
      <sheetName val="PRESUPUESTO OFICIAL"/>
      <sheetName val="2.PRESUPUESTO OBRA CIVIL"/>
      <sheetName val="2.1.BASICOS"/>
      <sheetName val="2.2.APU OBRA"/>
      <sheetName val="2.3.CANT.OBRA"/>
      <sheetName val="2.4.CANT.ACERO"/>
      <sheetName val="2.5.CANT.EST. METALICA"/>
      <sheetName val="3.PRESUP. ELECTRICO"/>
      <sheetName val="3.1.APU ELECTRICOS"/>
      <sheetName val="3.2.CANT.PROY.ELECT."/>
      <sheetName val="4.PRESUPUESTO VOZ-DATOS"/>
      <sheetName val="4.1.APU VOZ-DATOS"/>
      <sheetName val="4.2.CANT.VOZ-DATOS"/>
      <sheetName val="5.PRESUPUESTO ACC AMB"/>
      <sheetName val="5.1.APU ACCIONES AMBIENTALE"/>
      <sheetName val="5.PRESUP ACCIONES AMBIENTALE"/>
      <sheetName val="6.PRESUP. MOBILIARIO"/>
      <sheetName val="Anexo 9 Resumen Pres Obra"/>
      <sheetName val="CRONOGRAMA FLUJO DE CAJA"/>
    </sheetNames>
    <sheetDataSet>
      <sheetData sheetId="0"/>
      <sheetData sheetId="1"/>
      <sheetData sheetId="2"/>
      <sheetData sheetId="3"/>
      <sheetData sheetId="4"/>
      <sheetData sheetId="5">
        <row r="4">
          <cell r="A4" t="str">
            <v xml:space="preserve"> Item </v>
          </cell>
          <cell r="B4" t="str">
            <v xml:space="preserve"> Descripción </v>
          </cell>
          <cell r="C4" t="str">
            <v xml:space="preserve"> Unidad </v>
          </cell>
          <cell r="D4" t="str">
            <v xml:space="preserve"> Cantidad </v>
          </cell>
          <cell r="E4" t="str">
            <v xml:space="preserve"> Valor Unit. </v>
          </cell>
          <cell r="F4" t="str">
            <v xml:space="preserve"> Valor Parcial </v>
          </cell>
          <cell r="G4" t="str">
            <v xml:space="preserve"> Aporte % </v>
          </cell>
        </row>
        <row r="5">
          <cell r="A5">
            <v>1</v>
          </cell>
          <cell r="B5" t="str">
            <v>PRELIMINARES</v>
          </cell>
          <cell r="C5">
            <v>0</v>
          </cell>
          <cell r="D5">
            <v>0</v>
          </cell>
          <cell r="E5">
            <v>0</v>
          </cell>
          <cell r="F5">
            <v>0</v>
          </cell>
          <cell r="G5">
            <v>0</v>
          </cell>
        </row>
        <row r="6">
          <cell r="A6">
            <v>1.1000000000000001</v>
          </cell>
          <cell r="B6" t="str">
            <v xml:space="preserve">TOPOGRAFIA LOCALIZACION Y REPLANTEO DE EDIFICACIONES PRIMERA ETAPA </v>
          </cell>
          <cell r="C6" t="str">
            <v>M2</v>
          </cell>
          <cell r="D6">
            <v>10500</v>
          </cell>
          <cell r="E6">
            <v>1200</v>
          </cell>
          <cell r="F6">
            <v>12600000</v>
          </cell>
          <cell r="G6">
            <v>1.3500000000000001E-3</v>
          </cell>
        </row>
        <row r="7">
          <cell r="A7">
            <v>1.2</v>
          </cell>
          <cell r="B7" t="str">
            <v>CERRAMIENTO PROVISIONAL GENERAL DEL LOTE</v>
          </cell>
          <cell r="C7" t="str">
            <v>ML</v>
          </cell>
          <cell r="D7">
            <v>1234</v>
          </cell>
          <cell r="E7">
            <v>11122</v>
          </cell>
          <cell r="F7">
            <v>13724548</v>
          </cell>
          <cell r="G7">
            <v>1.48E-3</v>
          </cell>
        </row>
        <row r="8">
          <cell r="A8">
            <v>1.3</v>
          </cell>
          <cell r="B8" t="str">
            <v>CAMPAMENTO Y SERVICIOS PROVISIONALES</v>
          </cell>
          <cell r="C8" t="str">
            <v>M2</v>
          </cell>
          <cell r="D8">
            <v>125</v>
          </cell>
          <cell r="E8">
            <v>77153</v>
          </cell>
          <cell r="F8">
            <v>9644125</v>
          </cell>
          <cell r="G8">
            <v>1.0399999999999999E-3</v>
          </cell>
        </row>
        <row r="9">
          <cell r="A9">
            <v>1.4</v>
          </cell>
          <cell r="B9" t="str">
            <v>DESCAPOTE Y EXCAVACIÓN A MÁQUINA EN EDIFICIOS Y PARQUEADEROS, INCLUYE CARGUE Y RETIRO DE MATERIAL SOBRANTE DE EXCAVACIÓN &lt;=10KM</v>
          </cell>
          <cell r="C9" t="str">
            <v>M3</v>
          </cell>
          <cell r="D9">
            <v>8572</v>
          </cell>
          <cell r="E9">
            <v>17000</v>
          </cell>
          <cell r="F9">
            <v>145724000</v>
          </cell>
          <cell r="G9">
            <v>1.567E-2</v>
          </cell>
        </row>
        <row r="10">
          <cell r="A10">
            <v>1.5</v>
          </cell>
          <cell r="B10" t="str">
            <v>RIEGO Y COMPACTACIÓN DE MATERIAL DE SITIO SELECCIONADO RELLENO EN EDIFICIOS</v>
          </cell>
          <cell r="C10" t="str">
            <v>M3</v>
          </cell>
          <cell r="D10">
            <v>2740</v>
          </cell>
          <cell r="E10">
            <v>6000</v>
          </cell>
          <cell r="F10">
            <v>16440000</v>
          </cell>
          <cell r="G10">
            <v>1.7700000000000001E-3</v>
          </cell>
        </row>
        <row r="11">
          <cell r="A11">
            <v>1.6</v>
          </cell>
          <cell r="B11" t="str">
            <v>SUMINISTRO, RIEGO Y COMPACTACIÓN DE MATERIAL DE AFIRMADO PARA PARQUEADERO 0.10 MTS</v>
          </cell>
          <cell r="C11" t="str">
            <v>M3</v>
          </cell>
          <cell r="D11">
            <v>702</v>
          </cell>
          <cell r="E11">
            <v>50188</v>
          </cell>
          <cell r="F11">
            <v>35231976</v>
          </cell>
          <cell r="G11">
            <v>3.79E-3</v>
          </cell>
        </row>
        <row r="12">
          <cell r="A12">
            <v>0</v>
          </cell>
          <cell r="B12">
            <v>0</v>
          </cell>
          <cell r="C12">
            <v>0</v>
          </cell>
          <cell r="D12">
            <v>0</v>
          </cell>
          <cell r="E12">
            <v>0</v>
          </cell>
          <cell r="F12">
            <v>233364649</v>
          </cell>
          <cell r="G12">
            <v>2.5100000000000004E-2</v>
          </cell>
        </row>
        <row r="13">
          <cell r="A13">
            <v>2</v>
          </cell>
          <cell r="B13" t="str">
            <v>VÍA DE ACCESO PERIMETRAL PAISAJÍSTICA</v>
          </cell>
          <cell r="C13">
            <v>0</v>
          </cell>
          <cell r="D13">
            <v>0</v>
          </cell>
          <cell r="E13">
            <v>0</v>
          </cell>
          <cell r="F13">
            <v>0</v>
          </cell>
          <cell r="G13">
            <v>0</v>
          </cell>
        </row>
        <row r="14">
          <cell r="A14">
            <v>2.1</v>
          </cell>
          <cell r="B14" t="str">
            <v>TOPOGRAFÍA LOCALIZACIÓN Y REPLANTEO DE LA VÍA DE ACCESO</v>
          </cell>
          <cell r="C14" t="str">
            <v>M2</v>
          </cell>
          <cell r="D14">
            <v>1162.5</v>
          </cell>
          <cell r="E14">
            <v>1500</v>
          </cell>
          <cell r="F14">
            <v>1743750</v>
          </cell>
          <cell r="G14">
            <v>1.9000000000000001E-4</v>
          </cell>
        </row>
        <row r="15">
          <cell r="A15">
            <v>2.2000000000000002</v>
          </cell>
          <cell r="B15" t="str">
            <v>DESCAPOTE Y EXCAVACIÓN A MÁQUINA EN VÍA DE ACCESO, INCLUYE CARGUE Y RETIRO DE MATERIAL SOBRANTE DE EXCAVACIÓN &lt;=10KM</v>
          </cell>
          <cell r="C15" t="str">
            <v>M3</v>
          </cell>
          <cell r="D15">
            <v>581.25</v>
          </cell>
          <cell r="E15">
            <v>17000</v>
          </cell>
          <cell r="F15">
            <v>9881250</v>
          </cell>
          <cell r="G15">
            <v>1.06E-3</v>
          </cell>
        </row>
        <row r="16">
          <cell r="A16">
            <v>2.2999999999999998</v>
          </cell>
          <cell r="B16" t="str">
            <v>RIEGO Y COMPACTACIÓN DE MATERIAL DE SITIO SELECCIONADO RELLENO</v>
          </cell>
          <cell r="C16" t="str">
            <v>M3</v>
          </cell>
          <cell r="D16">
            <v>336</v>
          </cell>
          <cell r="E16">
            <v>6000</v>
          </cell>
          <cell r="F16">
            <v>2016000</v>
          </cell>
          <cell r="G16">
            <v>2.2000000000000001E-4</v>
          </cell>
        </row>
        <row r="17">
          <cell r="A17">
            <v>2.4</v>
          </cell>
          <cell r="B17" t="str">
            <v>SUMINISTRO, RIEGO Y COMPACTACIÓN DE MATERIAL DE AFIRMADO PARA LA VÍA</v>
          </cell>
          <cell r="C17" t="str">
            <v>M3</v>
          </cell>
          <cell r="D17">
            <v>174.38</v>
          </cell>
          <cell r="E17">
            <v>50188</v>
          </cell>
          <cell r="F17">
            <v>8751783</v>
          </cell>
          <cell r="G17">
            <v>9.3999999999999997E-4</v>
          </cell>
        </row>
        <row r="18">
          <cell r="A18">
            <v>0</v>
          </cell>
          <cell r="B18">
            <v>0</v>
          </cell>
          <cell r="C18">
            <v>0</v>
          </cell>
          <cell r="D18">
            <v>0</v>
          </cell>
          <cell r="E18">
            <v>0</v>
          </cell>
          <cell r="F18">
            <v>22392783</v>
          </cell>
          <cell r="G18">
            <v>2.4099999999999998E-3</v>
          </cell>
        </row>
        <row r="19">
          <cell r="A19">
            <v>3</v>
          </cell>
          <cell r="B19" t="str">
            <v>RED SANITARIA EXTERNA</v>
          </cell>
          <cell r="C19">
            <v>0</v>
          </cell>
          <cell r="D19">
            <v>0</v>
          </cell>
          <cell r="E19">
            <v>0</v>
          </cell>
          <cell r="F19">
            <v>0</v>
          </cell>
          <cell r="G19">
            <v>0</v>
          </cell>
        </row>
        <row r="20">
          <cell r="A20">
            <v>3.1</v>
          </cell>
          <cell r="B20" t="str">
            <v>LOCALIZACIÓN Y REPLANTEO RED SANITARIA</v>
          </cell>
          <cell r="C20" t="str">
            <v>ML</v>
          </cell>
          <cell r="D20">
            <v>450</v>
          </cell>
          <cell r="E20">
            <v>500</v>
          </cell>
          <cell r="F20">
            <v>225000</v>
          </cell>
          <cell r="G20">
            <v>2.0000000000000002E-5</v>
          </cell>
        </row>
        <row r="21">
          <cell r="A21">
            <v>3.2</v>
          </cell>
          <cell r="B21" t="str">
            <v>RED SANITARIA CAJAS DE INSPECCIÓN 50 x 50 CMTS</v>
          </cell>
          <cell r="C21" t="str">
            <v>UND</v>
          </cell>
          <cell r="D21">
            <v>6</v>
          </cell>
          <cell r="E21">
            <v>274621</v>
          </cell>
          <cell r="F21">
            <v>1647726</v>
          </cell>
          <cell r="G21">
            <v>1.8000000000000001E-4</v>
          </cell>
        </row>
        <row r="22">
          <cell r="A22">
            <v>3.3</v>
          </cell>
          <cell r="B22" t="str">
            <v>RED SANITARIA CAJAS DE INSPECCIÓN 60 x 60 CMTS</v>
          </cell>
          <cell r="C22" t="str">
            <v>UND</v>
          </cell>
          <cell r="D22">
            <v>5</v>
          </cell>
          <cell r="E22">
            <v>326296</v>
          </cell>
          <cell r="F22">
            <v>1631480</v>
          </cell>
          <cell r="G22">
            <v>1.8000000000000001E-4</v>
          </cell>
        </row>
        <row r="23">
          <cell r="A23">
            <v>3.4</v>
          </cell>
          <cell r="B23" t="str">
            <v>RED SANITARIA RECÁMARA EN CONCRETO</v>
          </cell>
          <cell r="C23" t="str">
            <v>UND</v>
          </cell>
          <cell r="D23">
            <v>7</v>
          </cell>
          <cell r="E23">
            <v>858300</v>
          </cell>
          <cell r="F23">
            <v>6008100</v>
          </cell>
          <cell r="G23">
            <v>6.4999999999999997E-4</v>
          </cell>
        </row>
        <row r="24">
          <cell r="A24">
            <v>3.5</v>
          </cell>
          <cell r="B24" t="str">
            <v>EXCAVACIÓN EN MATERIAL COMÚN</v>
          </cell>
          <cell r="C24" t="str">
            <v>M3</v>
          </cell>
          <cell r="D24">
            <v>551.94000000000005</v>
          </cell>
          <cell r="E24">
            <v>9000</v>
          </cell>
          <cell r="F24">
            <v>4967460</v>
          </cell>
          <cell r="G24">
            <v>5.2999999999999998E-4</v>
          </cell>
        </row>
        <row r="25">
          <cell r="A25">
            <v>3.6</v>
          </cell>
          <cell r="B25" t="str">
            <v>TUBERÍA PVC 4" ALCANTARILLADO NOVAFORT</v>
          </cell>
          <cell r="C25" t="str">
            <v>ML</v>
          </cell>
          <cell r="D25">
            <v>87.42</v>
          </cell>
          <cell r="E25">
            <v>22226</v>
          </cell>
          <cell r="F25">
            <v>1942997</v>
          </cell>
          <cell r="G25">
            <v>2.1000000000000001E-4</v>
          </cell>
        </row>
        <row r="26">
          <cell r="A26">
            <v>3.7</v>
          </cell>
          <cell r="B26" t="str">
            <v>TUBERÍA PVC 8" ALCANTARILLADO NOVAFORT</v>
          </cell>
          <cell r="C26" t="str">
            <v>ML</v>
          </cell>
          <cell r="D26">
            <v>40.54</v>
          </cell>
          <cell r="E26">
            <v>55914</v>
          </cell>
          <cell r="F26">
            <v>2266754</v>
          </cell>
          <cell r="G26">
            <v>2.4000000000000001E-4</v>
          </cell>
        </row>
        <row r="27">
          <cell r="A27">
            <v>3.8</v>
          </cell>
          <cell r="B27" t="str">
            <v>TUBERÍA PVC 10" ALCANTARILLADO NOVAFORT</v>
          </cell>
          <cell r="C27" t="str">
            <v>ML</v>
          </cell>
          <cell r="D27">
            <v>314.5</v>
          </cell>
          <cell r="E27">
            <v>69550</v>
          </cell>
          <cell r="F27">
            <v>21873475</v>
          </cell>
          <cell r="G27">
            <v>2.3500000000000001E-3</v>
          </cell>
        </row>
        <row r="28">
          <cell r="A28">
            <v>3.9</v>
          </cell>
          <cell r="B28" t="str">
            <v>RELLENO Y COMPACTACIÓN DE MATERIAL SELECCIONADO EN ZANJAS</v>
          </cell>
          <cell r="C28" t="str">
            <v>M3</v>
          </cell>
          <cell r="D28">
            <v>423.55</v>
          </cell>
          <cell r="E28">
            <v>21090</v>
          </cell>
          <cell r="F28">
            <v>8932670</v>
          </cell>
          <cell r="G28">
            <v>9.6000000000000002E-4</v>
          </cell>
        </row>
        <row r="29">
          <cell r="A29">
            <v>0</v>
          </cell>
          <cell r="B29">
            <v>0</v>
          </cell>
          <cell r="C29">
            <v>0</v>
          </cell>
          <cell r="D29">
            <v>0</v>
          </cell>
          <cell r="E29">
            <v>0</v>
          </cell>
          <cell r="F29">
            <v>49495662</v>
          </cell>
          <cell r="G29">
            <v>5.3200000000000009E-3</v>
          </cell>
        </row>
        <row r="30">
          <cell r="A30">
            <v>4</v>
          </cell>
          <cell r="B30" t="str">
            <v>RED PLUVIAL EXTERNA</v>
          </cell>
          <cell r="C30">
            <v>0</v>
          </cell>
          <cell r="D30">
            <v>0</v>
          </cell>
          <cell r="E30">
            <v>0</v>
          </cell>
          <cell r="F30">
            <v>0</v>
          </cell>
          <cell r="G30">
            <v>0</v>
          </cell>
        </row>
        <row r="31">
          <cell r="A31">
            <v>4.0999999999999996</v>
          </cell>
          <cell r="B31" t="str">
            <v>LOCALIZACIÓN Y REPLANTEO RED PLUVIAL</v>
          </cell>
          <cell r="C31" t="str">
            <v>ML</v>
          </cell>
          <cell r="D31">
            <v>378.2</v>
          </cell>
          <cell r="E31">
            <v>500</v>
          </cell>
          <cell r="F31">
            <v>189100</v>
          </cell>
          <cell r="G31">
            <v>2.0000000000000002E-5</v>
          </cell>
        </row>
        <row r="32">
          <cell r="A32">
            <v>4.2</v>
          </cell>
          <cell r="B32" t="str">
            <v>RED PLUVIAL CAJAS DE INSPECCIÓN 60 x 60 CMTS</v>
          </cell>
          <cell r="C32" t="str">
            <v>UND</v>
          </cell>
          <cell r="D32">
            <v>3</v>
          </cell>
          <cell r="E32">
            <v>326296</v>
          </cell>
          <cell r="F32">
            <v>978888</v>
          </cell>
          <cell r="G32">
            <v>1.1E-4</v>
          </cell>
        </row>
        <row r="33">
          <cell r="A33">
            <v>4.3</v>
          </cell>
          <cell r="B33" t="str">
            <v>RED PLUVIAL RECÁMARA EN CONCRETO</v>
          </cell>
          <cell r="C33" t="str">
            <v>UND</v>
          </cell>
          <cell r="D33">
            <v>6</v>
          </cell>
          <cell r="E33">
            <v>858300</v>
          </cell>
          <cell r="F33">
            <v>5149800</v>
          </cell>
          <cell r="G33">
            <v>5.5000000000000003E-4</v>
          </cell>
        </row>
        <row r="34">
          <cell r="A34">
            <v>4.4000000000000004</v>
          </cell>
          <cell r="B34" t="str">
            <v>EXCAVACIÓN EN MATERIAL COMÚN</v>
          </cell>
          <cell r="C34" t="str">
            <v>M3</v>
          </cell>
          <cell r="D34">
            <v>490.1</v>
          </cell>
          <cell r="E34">
            <v>9000</v>
          </cell>
          <cell r="F34">
            <v>4410900</v>
          </cell>
          <cell r="G34">
            <v>4.6999999999999999E-4</v>
          </cell>
        </row>
        <row r="35">
          <cell r="A35">
            <v>4.5</v>
          </cell>
          <cell r="B35" t="str">
            <v>TUBERÍA PVC 8" ALCANTARILLADO NOVAFORT</v>
          </cell>
          <cell r="C35" t="str">
            <v>ML</v>
          </cell>
          <cell r="D35">
            <v>15.25</v>
          </cell>
          <cell r="E35">
            <v>55914</v>
          </cell>
          <cell r="F35">
            <v>852689</v>
          </cell>
          <cell r="G35">
            <v>9.0000000000000006E-5</v>
          </cell>
        </row>
        <row r="36">
          <cell r="A36">
            <v>4.5999999999999996</v>
          </cell>
          <cell r="B36" t="str">
            <v>TUBERÍA PVC 14" ALCANTARILLADO NOVAFORT</v>
          </cell>
          <cell r="C36" t="str">
            <v>ML</v>
          </cell>
          <cell r="D36">
            <v>57.95</v>
          </cell>
          <cell r="E36">
            <v>110300</v>
          </cell>
          <cell r="F36">
            <v>6391885</v>
          </cell>
          <cell r="G36">
            <v>6.8999999999999997E-4</v>
          </cell>
        </row>
        <row r="37">
          <cell r="A37">
            <v>4.7</v>
          </cell>
          <cell r="B37" t="str">
            <v>TUBERÍA PVC 16" ALCANTARILLADO NOVAFORT</v>
          </cell>
          <cell r="C37" t="str">
            <v>ML</v>
          </cell>
          <cell r="D37">
            <v>305</v>
          </cell>
          <cell r="E37">
            <v>148600</v>
          </cell>
          <cell r="F37">
            <v>45323000</v>
          </cell>
          <cell r="G37">
            <v>4.8700000000000002E-3</v>
          </cell>
        </row>
        <row r="38">
          <cell r="A38">
            <v>4.8</v>
          </cell>
          <cell r="B38" t="str">
            <v>SUMIDEROS RED PLUVIAL</v>
          </cell>
          <cell r="C38" t="str">
            <v>UND</v>
          </cell>
          <cell r="D38">
            <v>12</v>
          </cell>
          <cell r="E38">
            <v>226529</v>
          </cell>
          <cell r="F38">
            <v>2718348</v>
          </cell>
          <cell r="G38">
            <v>2.9E-4</v>
          </cell>
        </row>
        <row r="39">
          <cell r="A39">
            <v>4.9000000000000004</v>
          </cell>
          <cell r="B39" t="str">
            <v>RELLENO Y COMPACTACIÓN DE MATERIAL SELECCIONADO EN ZANJAS</v>
          </cell>
          <cell r="C39" t="str">
            <v>M3</v>
          </cell>
          <cell r="D39">
            <v>452.4</v>
          </cell>
          <cell r="E39">
            <v>21090</v>
          </cell>
          <cell r="F39">
            <v>9541116</v>
          </cell>
          <cell r="G39">
            <v>1.0300000000000001E-3</v>
          </cell>
        </row>
        <row r="40">
          <cell r="A40">
            <v>0</v>
          </cell>
          <cell r="B40">
            <v>0</v>
          </cell>
          <cell r="C40">
            <v>0</v>
          </cell>
          <cell r="D40">
            <v>0</v>
          </cell>
          <cell r="E40">
            <v>0</v>
          </cell>
          <cell r="F40">
            <v>75555726</v>
          </cell>
          <cell r="G40">
            <v>8.1200000000000005E-3</v>
          </cell>
        </row>
        <row r="41">
          <cell r="A41">
            <v>5</v>
          </cell>
          <cell r="B41" t="str">
            <v>RED HIDRÁULICA EXTERNA</v>
          </cell>
          <cell r="C41">
            <v>0</v>
          </cell>
          <cell r="D41">
            <v>0</v>
          </cell>
          <cell r="E41">
            <v>0</v>
          </cell>
          <cell r="F41">
            <v>0</v>
          </cell>
          <cell r="G41">
            <v>0</v>
          </cell>
        </row>
        <row r="42">
          <cell r="A42">
            <v>5.0999999999999996</v>
          </cell>
          <cell r="B42" t="str">
            <v>LOCALIZACIÓN Y REPLANTEO RED HIDRÁULICA</v>
          </cell>
          <cell r="C42" t="str">
            <v>ML</v>
          </cell>
          <cell r="D42">
            <v>1185.51</v>
          </cell>
          <cell r="E42">
            <v>500</v>
          </cell>
          <cell r="F42">
            <v>592755</v>
          </cell>
          <cell r="G42">
            <v>6.0000000000000002E-5</v>
          </cell>
        </row>
        <row r="43">
          <cell r="A43">
            <v>5.2</v>
          </cell>
          <cell r="B43" t="str">
            <v>EXCAVACIÓN EN MATERIAL COMÚN</v>
          </cell>
          <cell r="C43" t="str">
            <v>M3</v>
          </cell>
          <cell r="D43">
            <v>1078.81</v>
          </cell>
          <cell r="E43">
            <v>9000</v>
          </cell>
          <cell r="F43">
            <v>9709290</v>
          </cell>
          <cell r="G43">
            <v>1.0399999999999999E-3</v>
          </cell>
        </row>
        <row r="44">
          <cell r="A44">
            <v>5.3</v>
          </cell>
          <cell r="B44" t="str">
            <v>SUMINISTRO E INSTALACIÓN TUBERÍA PVC PRESIÓN 2 1/2" RDE 26 UM</v>
          </cell>
          <cell r="C44" t="str">
            <v>ML</v>
          </cell>
          <cell r="D44">
            <v>871.63</v>
          </cell>
          <cell r="E44">
            <v>14180</v>
          </cell>
          <cell r="F44">
            <v>12359713</v>
          </cell>
          <cell r="G44">
            <v>1.33E-3</v>
          </cell>
        </row>
        <row r="45">
          <cell r="A45">
            <v>5.4</v>
          </cell>
          <cell r="B45" t="str">
            <v>SUMINISTRO E INSTALACIÓN TUBERÍA PVC PRESIÓN 3" RDE 26 UM</v>
          </cell>
          <cell r="C45" t="str">
            <v>ML</v>
          </cell>
          <cell r="D45">
            <v>313.88</v>
          </cell>
          <cell r="E45">
            <v>19528</v>
          </cell>
          <cell r="F45">
            <v>6129449</v>
          </cell>
          <cell r="G45">
            <v>6.6E-4</v>
          </cell>
        </row>
        <row r="46">
          <cell r="A46">
            <v>5.5</v>
          </cell>
          <cell r="B46" t="str">
            <v>SUMINISTRO E INSTALACIÓN ESTACION MACRO MEDIDOR 3" HD, INCLUYE ACCESORIOS HD PARA PUESTA EN FUNCIONAMIENTO</v>
          </cell>
          <cell r="C46" t="str">
            <v>UND</v>
          </cell>
          <cell r="D46">
            <v>1</v>
          </cell>
          <cell r="E46">
            <v>3391345</v>
          </cell>
          <cell r="F46">
            <v>3391345</v>
          </cell>
          <cell r="G46">
            <v>3.6000000000000002E-4</v>
          </cell>
        </row>
        <row r="47">
          <cell r="A47">
            <v>5.6</v>
          </cell>
          <cell r="B47" t="str">
            <v>SUMINISTRO E INSTALACIÓN VALVULA VENTOSA DOBLE CAMARA TRIPLE ACCION ROSCADA 3/4" HD</v>
          </cell>
          <cell r="C47" t="str">
            <v>UND</v>
          </cell>
          <cell r="D47">
            <v>4</v>
          </cell>
          <cell r="E47">
            <v>598488</v>
          </cell>
          <cell r="F47">
            <v>2393952</v>
          </cell>
          <cell r="G47">
            <v>2.5999999999999998E-4</v>
          </cell>
        </row>
        <row r="48">
          <cell r="A48">
            <v>5.7</v>
          </cell>
          <cell r="B48" t="str">
            <v>SUMINISTRO E INSTALACIÓN VÁLVULA DE PURGA DE 3" HD, INCLUYE ACCESORIOS HD</v>
          </cell>
          <cell r="C48" t="str">
            <v>UND</v>
          </cell>
          <cell r="D48">
            <v>4</v>
          </cell>
          <cell r="E48">
            <v>1137659</v>
          </cell>
          <cell r="F48">
            <v>4550636</v>
          </cell>
          <cell r="G48">
            <v>4.8999999999999998E-4</v>
          </cell>
        </row>
        <row r="49">
          <cell r="A49">
            <v>5.8</v>
          </cell>
          <cell r="B49" t="str">
            <v>SUMINISTRO E INSTALACIÓN EQUIPO BOMBEO MODELO 20H-7.5TW IHM O SIMILAR, INCLUYE ESTRUCTURA DE SOPORTE EN CONCRETO REFORZADO 21 MPA</v>
          </cell>
          <cell r="C49" t="str">
            <v>UND</v>
          </cell>
          <cell r="D49">
            <v>2</v>
          </cell>
          <cell r="E49">
            <v>2764880</v>
          </cell>
          <cell r="F49">
            <v>5529760</v>
          </cell>
          <cell r="G49">
            <v>5.9000000000000003E-4</v>
          </cell>
        </row>
        <row r="50">
          <cell r="A50">
            <v>5.9</v>
          </cell>
          <cell r="B50" t="str">
            <v>SUMINISTRO E INSTALACIÓN DE TANQUE PARA ALMACENAMIENTO DE AGUA POTABLE 50000 LTS, INCLUYE ESTRUCTURA DE SOPORTE EN CONCRETO REFORZADO 21 MPA</v>
          </cell>
          <cell r="C50" t="str">
            <v>UND</v>
          </cell>
          <cell r="D50">
            <v>2</v>
          </cell>
          <cell r="E50">
            <v>24268240</v>
          </cell>
          <cell r="F50">
            <v>48536480</v>
          </cell>
          <cell r="G50">
            <v>5.2199999999999998E-3</v>
          </cell>
        </row>
        <row r="51">
          <cell r="A51">
            <v>0</v>
          </cell>
          <cell r="B51">
            <v>0</v>
          </cell>
          <cell r="C51">
            <v>0</v>
          </cell>
          <cell r="D51">
            <v>0</v>
          </cell>
          <cell r="E51">
            <v>0</v>
          </cell>
          <cell r="F51">
            <v>93193380</v>
          </cell>
          <cell r="G51">
            <v>1.001E-2</v>
          </cell>
        </row>
        <row r="52">
          <cell r="A52">
            <v>6</v>
          </cell>
          <cell r="B52" t="str">
            <v>MUROS DE CONTENCIÓN</v>
          </cell>
          <cell r="C52">
            <v>0</v>
          </cell>
          <cell r="D52">
            <v>0</v>
          </cell>
          <cell r="E52">
            <v>0</v>
          </cell>
          <cell r="F52">
            <v>0</v>
          </cell>
          <cell r="G52">
            <v>0</v>
          </cell>
        </row>
        <row r="53">
          <cell r="A53">
            <v>6.1</v>
          </cell>
          <cell r="B53" t="str">
            <v>ACERO DE REFUERZO MUROS DE CONTENCIÓN 420 MPA</v>
          </cell>
          <cell r="C53" t="str">
            <v>KG</v>
          </cell>
          <cell r="D53">
            <v>9480.94</v>
          </cell>
          <cell r="E53">
            <v>3038</v>
          </cell>
          <cell r="F53">
            <v>28803096</v>
          </cell>
          <cell r="G53">
            <v>3.0999999999999999E-3</v>
          </cell>
        </row>
        <row r="54">
          <cell r="A54">
            <v>6.2</v>
          </cell>
          <cell r="B54" t="str">
            <v>CONCRETO MUROS DE CONTENCIÓN 21 MPA</v>
          </cell>
          <cell r="C54" t="str">
            <v>M3</v>
          </cell>
          <cell r="D54">
            <v>118.87</v>
          </cell>
          <cell r="E54">
            <v>606200</v>
          </cell>
          <cell r="F54">
            <v>72058994</v>
          </cell>
          <cell r="G54">
            <v>7.7499999999999999E-3</v>
          </cell>
        </row>
        <row r="55">
          <cell r="A55">
            <v>0</v>
          </cell>
          <cell r="B55">
            <v>0</v>
          </cell>
          <cell r="C55">
            <v>0</v>
          </cell>
          <cell r="D55">
            <v>0</v>
          </cell>
          <cell r="E55">
            <v>0</v>
          </cell>
          <cell r="F55">
            <v>100862090</v>
          </cell>
          <cell r="G55">
            <v>1.085E-2</v>
          </cell>
        </row>
        <row r="56">
          <cell r="A56">
            <v>7</v>
          </cell>
          <cell r="B56" t="str">
            <v>CIMENTACIÓN EDIFICIOS</v>
          </cell>
          <cell r="C56">
            <v>0</v>
          </cell>
          <cell r="D56">
            <v>0</v>
          </cell>
          <cell r="E56">
            <v>0</v>
          </cell>
          <cell r="F56">
            <v>0</v>
          </cell>
          <cell r="G56">
            <v>0</v>
          </cell>
        </row>
        <row r="57">
          <cell r="A57">
            <v>7.1</v>
          </cell>
          <cell r="B57" t="str">
            <v>SOLADO DE LIMPIEZA</v>
          </cell>
          <cell r="C57" t="str">
            <v>M2</v>
          </cell>
          <cell r="D57">
            <v>890.19</v>
          </cell>
          <cell r="E57">
            <v>35719</v>
          </cell>
          <cell r="F57">
            <v>31796697</v>
          </cell>
          <cell r="G57">
            <v>3.4199999999999999E-3</v>
          </cell>
        </row>
        <row r="58">
          <cell r="A58">
            <v>7.2</v>
          </cell>
          <cell r="B58" t="str">
            <v>ACERO DE REFUERZO CIMENTACIÓN 420 MPA</v>
          </cell>
          <cell r="C58" t="str">
            <v>KG</v>
          </cell>
          <cell r="D58">
            <v>28574.59</v>
          </cell>
          <cell r="E58">
            <v>3038</v>
          </cell>
          <cell r="F58">
            <v>86809604</v>
          </cell>
          <cell r="G58">
            <v>9.3299999999999998E-3</v>
          </cell>
        </row>
        <row r="59">
          <cell r="A59">
            <v>7.3</v>
          </cell>
          <cell r="B59" t="str">
            <v>CONCRETO CIMENTACIÓN 21 MPA</v>
          </cell>
          <cell r="C59" t="str">
            <v>M3</v>
          </cell>
          <cell r="D59">
            <v>291.83</v>
          </cell>
          <cell r="E59">
            <v>559904</v>
          </cell>
          <cell r="F59">
            <v>163396784</v>
          </cell>
          <cell r="G59">
            <v>1.7569999999999999E-2</v>
          </cell>
        </row>
        <row r="60">
          <cell r="A60">
            <v>0</v>
          </cell>
          <cell r="B60">
            <v>0</v>
          </cell>
          <cell r="C60">
            <v>0</v>
          </cell>
          <cell r="D60">
            <v>0</v>
          </cell>
          <cell r="E60">
            <v>0</v>
          </cell>
          <cell r="F60">
            <v>282003085</v>
          </cell>
          <cell r="G60">
            <v>2.69E-2</v>
          </cell>
        </row>
        <row r="61">
          <cell r="A61">
            <v>8</v>
          </cell>
          <cell r="B61" t="str">
            <v>PANTALLAS EN CONCRETO REFORZADO</v>
          </cell>
          <cell r="C61">
            <v>0</v>
          </cell>
          <cell r="D61">
            <v>0</v>
          </cell>
          <cell r="E61">
            <v>0</v>
          </cell>
          <cell r="F61">
            <v>0</v>
          </cell>
          <cell r="G61">
            <v>0</v>
          </cell>
        </row>
        <row r="62">
          <cell r="A62">
            <v>8.1</v>
          </cell>
          <cell r="B62" t="str">
            <v>ACERO DE REFUERZO PANTALLAS 420 MPA</v>
          </cell>
          <cell r="C62" t="str">
            <v>KG</v>
          </cell>
          <cell r="D62">
            <v>50500.23</v>
          </cell>
          <cell r="E62">
            <v>3038</v>
          </cell>
          <cell r="F62">
            <v>153419699</v>
          </cell>
          <cell r="G62">
            <v>1.6500000000000001E-2</v>
          </cell>
        </row>
        <row r="63">
          <cell r="A63">
            <v>8.1999999999999993</v>
          </cell>
          <cell r="B63" t="str">
            <v>CONCRETO PANTALLAS 21 MPA</v>
          </cell>
          <cell r="C63" t="str">
            <v>M3</v>
          </cell>
          <cell r="D63">
            <v>327.05</v>
          </cell>
          <cell r="E63">
            <v>606200</v>
          </cell>
          <cell r="F63">
            <v>198257710</v>
          </cell>
          <cell r="G63">
            <v>2.1319999999999999E-2</v>
          </cell>
        </row>
        <row r="64">
          <cell r="A64">
            <v>0</v>
          </cell>
          <cell r="B64">
            <v>0</v>
          </cell>
          <cell r="C64">
            <v>0</v>
          </cell>
          <cell r="D64">
            <v>0</v>
          </cell>
          <cell r="E64">
            <v>0</v>
          </cell>
          <cell r="F64">
            <v>351677409</v>
          </cell>
          <cell r="G64">
            <v>3.7819999999999999E-2</v>
          </cell>
        </row>
        <row r="65">
          <cell r="A65">
            <v>9</v>
          </cell>
          <cell r="B65" t="str">
            <v>COLUMNAS EN CONCRETO REFORZADO</v>
          </cell>
          <cell r="C65">
            <v>0</v>
          </cell>
          <cell r="D65">
            <v>0</v>
          </cell>
          <cell r="E65">
            <v>0</v>
          </cell>
          <cell r="F65">
            <v>0</v>
          </cell>
          <cell r="G65">
            <v>0</v>
          </cell>
        </row>
        <row r="66">
          <cell r="A66">
            <v>9.1</v>
          </cell>
          <cell r="B66" t="str">
            <v>ACERO DE REFUERZO COLUMNAS 420 MPA</v>
          </cell>
          <cell r="C66" t="str">
            <v>KG</v>
          </cell>
          <cell r="D66">
            <v>34543.279999999999</v>
          </cell>
          <cell r="E66">
            <v>3038</v>
          </cell>
          <cell r="F66">
            <v>104942485</v>
          </cell>
          <cell r="G66">
            <v>1.128E-2</v>
          </cell>
        </row>
        <row r="67">
          <cell r="A67">
            <v>9.1999999999999993</v>
          </cell>
          <cell r="B67" t="str">
            <v>CONCRETO COLUMNAS 21 MPA</v>
          </cell>
          <cell r="C67" t="str">
            <v>M3</v>
          </cell>
          <cell r="D67">
            <v>157.18</v>
          </cell>
          <cell r="E67">
            <v>673978</v>
          </cell>
          <cell r="F67">
            <v>105935862</v>
          </cell>
          <cell r="G67">
            <v>1.1390000000000001E-2</v>
          </cell>
        </row>
        <row r="68">
          <cell r="A68">
            <v>0</v>
          </cell>
          <cell r="B68">
            <v>0</v>
          </cell>
          <cell r="C68">
            <v>0</v>
          </cell>
          <cell r="D68">
            <v>0</v>
          </cell>
          <cell r="E68">
            <v>0</v>
          </cell>
          <cell r="F68">
            <v>210878347</v>
          </cell>
          <cell r="G68">
            <v>2.2670000000000003E-2</v>
          </cell>
        </row>
        <row r="69">
          <cell r="A69">
            <v>10</v>
          </cell>
          <cell r="B69" t="str">
            <v>LOSAS ALIGERADAS EDIFICIOS</v>
          </cell>
          <cell r="C69">
            <v>0</v>
          </cell>
          <cell r="D69">
            <v>0</v>
          </cell>
          <cell r="E69">
            <v>0</v>
          </cell>
          <cell r="F69">
            <v>0</v>
          </cell>
          <cell r="G69">
            <v>0</v>
          </cell>
        </row>
        <row r="70">
          <cell r="A70">
            <v>10.1</v>
          </cell>
          <cell r="B70" t="str">
            <v>ACERO DE REFUERZO LOSAS ALIGERADAS 420 MPA</v>
          </cell>
          <cell r="C70" t="str">
            <v>KG</v>
          </cell>
          <cell r="D70">
            <v>55168.98</v>
          </cell>
          <cell r="E70">
            <v>3038</v>
          </cell>
          <cell r="F70">
            <v>167603361</v>
          </cell>
          <cell r="G70">
            <v>1.8020000000000001E-2</v>
          </cell>
        </row>
        <row r="71">
          <cell r="A71">
            <v>10.199999999999999</v>
          </cell>
          <cell r="B71" t="str">
            <v>CONCRETO LOSAS ALIGERADAS 21 MPA</v>
          </cell>
          <cell r="C71" t="str">
            <v>M2</v>
          </cell>
          <cell r="D71">
            <v>2568.7800000000002</v>
          </cell>
          <cell r="E71">
            <v>126352</v>
          </cell>
          <cell r="F71">
            <v>324570491</v>
          </cell>
          <cell r="G71">
            <v>3.49E-2</v>
          </cell>
        </row>
        <row r="72">
          <cell r="A72">
            <v>0</v>
          </cell>
          <cell r="B72">
            <v>0</v>
          </cell>
          <cell r="C72">
            <v>0</v>
          </cell>
          <cell r="D72">
            <v>0</v>
          </cell>
          <cell r="E72">
            <v>0</v>
          </cell>
          <cell r="F72">
            <v>492173852</v>
          </cell>
          <cell r="G72">
            <v>5.2920000000000002E-2</v>
          </cell>
        </row>
        <row r="73">
          <cell r="A73">
            <v>11</v>
          </cell>
          <cell r="B73" t="str">
            <v>LOSAS MACIZAS</v>
          </cell>
          <cell r="C73">
            <v>0</v>
          </cell>
          <cell r="D73">
            <v>0</v>
          </cell>
          <cell r="E73">
            <v>0</v>
          </cell>
          <cell r="F73">
            <v>0</v>
          </cell>
          <cell r="G73">
            <v>0</v>
          </cell>
        </row>
        <row r="74">
          <cell r="A74">
            <v>11.1</v>
          </cell>
          <cell r="B74" t="str">
            <v>ACERO DE REFUERZO LOSAS MACIZAS 420 MPA</v>
          </cell>
          <cell r="C74" t="str">
            <v>KG</v>
          </cell>
          <cell r="D74">
            <v>19752.34</v>
          </cell>
          <cell r="E74">
            <v>3038</v>
          </cell>
          <cell r="F74">
            <v>60007609</v>
          </cell>
          <cell r="G74">
            <v>6.45E-3</v>
          </cell>
        </row>
        <row r="75">
          <cell r="A75">
            <v>11.2</v>
          </cell>
          <cell r="B75" t="str">
            <v>CONCRETO LOSAS MACIZAS 21 MPA</v>
          </cell>
          <cell r="C75" t="str">
            <v>M2</v>
          </cell>
          <cell r="D75">
            <v>889.58</v>
          </cell>
          <cell r="E75">
            <v>121780</v>
          </cell>
          <cell r="F75">
            <v>108333052</v>
          </cell>
          <cell r="G75">
            <v>1.1650000000000001E-2</v>
          </cell>
        </row>
        <row r="76">
          <cell r="A76">
            <v>0</v>
          </cell>
          <cell r="B76">
            <v>0</v>
          </cell>
          <cell r="C76">
            <v>0</v>
          </cell>
          <cell r="D76">
            <v>0</v>
          </cell>
          <cell r="E76">
            <v>0</v>
          </cell>
          <cell r="F76">
            <v>168340661</v>
          </cell>
          <cell r="G76">
            <v>1.8100000000000002E-2</v>
          </cell>
        </row>
        <row r="77">
          <cell r="A77">
            <v>12</v>
          </cell>
          <cell r="B77" t="str">
            <v>CUBIERTA EDIFICIOS</v>
          </cell>
          <cell r="C77">
            <v>0</v>
          </cell>
          <cell r="D77">
            <v>0</v>
          </cell>
          <cell r="E77">
            <v>0</v>
          </cell>
          <cell r="F77">
            <v>0</v>
          </cell>
          <cell r="G77">
            <v>0</v>
          </cell>
        </row>
        <row r="78">
          <cell r="A78">
            <v>12.1</v>
          </cell>
          <cell r="B78" t="str">
            <v>ACERO DE REFUERZO VIGAS DE CUBIERTA 420 MPA</v>
          </cell>
          <cell r="C78" t="str">
            <v>KG</v>
          </cell>
          <cell r="D78">
            <v>20047.52</v>
          </cell>
          <cell r="E78">
            <v>3038</v>
          </cell>
          <cell r="F78">
            <v>60904366</v>
          </cell>
          <cell r="G78">
            <v>6.5500000000000003E-3</v>
          </cell>
        </row>
        <row r="79">
          <cell r="A79">
            <v>12.2</v>
          </cell>
          <cell r="B79" t="str">
            <v>CONCRETO VIGAS DE CUBIERTA 21 MPA</v>
          </cell>
          <cell r="C79" t="str">
            <v>M3</v>
          </cell>
          <cell r="D79">
            <v>163.16</v>
          </cell>
          <cell r="E79">
            <v>628700</v>
          </cell>
          <cell r="F79">
            <v>102578692</v>
          </cell>
          <cell r="G79">
            <v>1.103E-2</v>
          </cell>
        </row>
        <row r="80">
          <cell r="A80">
            <v>12.3</v>
          </cell>
          <cell r="B80" t="str">
            <v>ACERO DE REFUERZO VIGA CANAL Y ALFAJIAS 420 MPA</v>
          </cell>
          <cell r="C80" t="str">
            <v>KG</v>
          </cell>
          <cell r="D80">
            <v>1652.44</v>
          </cell>
          <cell r="E80">
            <v>3038</v>
          </cell>
          <cell r="F80">
            <v>5020113</v>
          </cell>
          <cell r="G80">
            <v>5.4000000000000001E-4</v>
          </cell>
        </row>
        <row r="81">
          <cell r="A81">
            <v>12.4</v>
          </cell>
          <cell r="B81" t="str">
            <v>CONCRETO VIGA CANAL 21 MPA</v>
          </cell>
          <cell r="C81" t="str">
            <v>ML</v>
          </cell>
          <cell r="D81">
            <v>120</v>
          </cell>
          <cell r="E81">
            <v>146234</v>
          </cell>
          <cell r="F81">
            <v>17548080</v>
          </cell>
          <cell r="G81">
            <v>1.89E-3</v>
          </cell>
        </row>
        <row r="82">
          <cell r="A82">
            <v>12.5</v>
          </cell>
          <cell r="B82" t="str">
            <v>SUMINISTRO E INSTALACIÓN DE TELA ASFÁLTICA PARA  VIGA CANAL, INCLUYE MORTERO IMPERMEABILIZADO</v>
          </cell>
          <cell r="C82" t="str">
            <v>ML</v>
          </cell>
          <cell r="D82">
            <v>120</v>
          </cell>
          <cell r="E82">
            <v>80717</v>
          </cell>
          <cell r="F82">
            <v>9686040</v>
          </cell>
          <cell r="G82">
            <v>1.0399999999999999E-3</v>
          </cell>
        </row>
        <row r="83">
          <cell r="A83">
            <v>12.6</v>
          </cell>
          <cell r="B83" t="str">
            <v>ESTRUCTURA METÁLICA PARA CUBIERTA A-36</v>
          </cell>
          <cell r="C83" t="str">
            <v>KG</v>
          </cell>
          <cell r="D83">
            <v>13845.14</v>
          </cell>
          <cell r="E83">
            <v>7500</v>
          </cell>
          <cell r="F83">
            <v>103838550</v>
          </cell>
          <cell r="G83">
            <v>1.1169999999999999E-2</v>
          </cell>
        </row>
        <row r="84">
          <cell r="A84">
            <v>12.7</v>
          </cell>
          <cell r="B84" t="str">
            <v>SUMINISTRO E INSTALACIÓN TEJA TERMO ACÚSTICA, TIPO  SANDWICH TRAPEZOIDAL COLOR BLANCO</v>
          </cell>
          <cell r="C84" t="str">
            <v>M2</v>
          </cell>
          <cell r="D84">
            <v>1881.85</v>
          </cell>
          <cell r="E84">
            <v>121200</v>
          </cell>
          <cell r="F84">
            <v>228080220</v>
          </cell>
          <cell r="G84">
            <v>2.452E-2</v>
          </cell>
        </row>
        <row r="85">
          <cell r="A85">
            <v>0</v>
          </cell>
          <cell r="B85">
            <v>0</v>
          </cell>
          <cell r="C85">
            <v>0</v>
          </cell>
          <cell r="D85">
            <v>0</v>
          </cell>
          <cell r="E85">
            <v>0</v>
          </cell>
          <cell r="F85">
            <v>527656061</v>
          </cell>
          <cell r="G85">
            <v>5.6739999999999999E-2</v>
          </cell>
        </row>
        <row r="86">
          <cell r="A86">
            <v>13</v>
          </cell>
          <cell r="B86" t="str">
            <v>ZONA ESCALERAS Y RAMPA DISCAPACITADOS</v>
          </cell>
          <cell r="C86">
            <v>0</v>
          </cell>
          <cell r="D86">
            <v>0</v>
          </cell>
          <cell r="E86">
            <v>0</v>
          </cell>
          <cell r="F86">
            <v>0</v>
          </cell>
          <cell r="G86">
            <v>0</v>
          </cell>
        </row>
        <row r="87">
          <cell r="A87">
            <v>13.1</v>
          </cell>
          <cell r="B87" t="str">
            <v>ACERO DE REFUERZO ESCALERAS Y RAMPA 420 MPA</v>
          </cell>
          <cell r="C87" t="str">
            <v>KG</v>
          </cell>
          <cell r="D87">
            <v>9274.6200000000008</v>
          </cell>
          <cell r="E87">
            <v>3038</v>
          </cell>
          <cell r="F87">
            <v>28176296</v>
          </cell>
          <cell r="G87">
            <v>3.0300000000000001E-3</v>
          </cell>
        </row>
        <row r="88">
          <cell r="A88">
            <v>13.2</v>
          </cell>
          <cell r="B88" t="str">
            <v>CONCRETO TRAMOS ESCALERAS 21 MPA</v>
          </cell>
          <cell r="C88" t="str">
            <v>M3</v>
          </cell>
          <cell r="D88">
            <v>29.83</v>
          </cell>
          <cell r="E88">
            <v>639250</v>
          </cell>
          <cell r="F88">
            <v>19068828</v>
          </cell>
          <cell r="G88">
            <v>2.0500000000000002E-3</v>
          </cell>
        </row>
        <row r="89">
          <cell r="A89">
            <v>13.3</v>
          </cell>
          <cell r="B89" t="str">
            <v>CONCRETO VIGAS PARA RAMPAS 21 MPA</v>
          </cell>
          <cell r="C89" t="str">
            <v>M3</v>
          </cell>
          <cell r="D89">
            <v>18.37</v>
          </cell>
          <cell r="E89">
            <v>628700</v>
          </cell>
          <cell r="F89">
            <v>11549219</v>
          </cell>
          <cell r="G89">
            <v>1.24E-3</v>
          </cell>
        </row>
        <row r="90">
          <cell r="A90">
            <v>13.4</v>
          </cell>
          <cell r="B90" t="str">
            <v>CONCRETO LOSAS MACIZAS RAMPAS 21 MPA</v>
          </cell>
          <cell r="C90" t="str">
            <v>M2</v>
          </cell>
          <cell r="D90">
            <v>157.44</v>
          </cell>
          <cell r="E90">
            <v>121780</v>
          </cell>
          <cell r="F90">
            <v>19173043</v>
          </cell>
          <cell r="G90">
            <v>2.0600000000000002E-3</v>
          </cell>
        </row>
        <row r="91">
          <cell r="A91">
            <v>0</v>
          </cell>
          <cell r="B91">
            <v>0</v>
          </cell>
          <cell r="C91">
            <v>0</v>
          </cell>
          <cell r="D91">
            <v>0</v>
          </cell>
          <cell r="E91">
            <v>0</v>
          </cell>
          <cell r="F91">
            <v>77967386</v>
          </cell>
          <cell r="G91">
            <v>8.3800000000000003E-3</v>
          </cell>
        </row>
        <row r="92">
          <cell r="A92">
            <v>14</v>
          </cell>
          <cell r="B92" t="str">
            <v>MAMPOSTERÍA</v>
          </cell>
          <cell r="C92">
            <v>0</v>
          </cell>
          <cell r="D92">
            <v>0</v>
          </cell>
          <cell r="E92">
            <v>0</v>
          </cell>
          <cell r="F92">
            <v>0</v>
          </cell>
          <cell r="G92">
            <v>0</v>
          </cell>
        </row>
        <row r="93">
          <cell r="A93">
            <v>14.1</v>
          </cell>
          <cell r="B93" t="str">
            <v>MUROS LADRILLO COMÚN SOGA</v>
          </cell>
          <cell r="C93" t="str">
            <v>M2</v>
          </cell>
          <cell r="D93">
            <v>5418.45</v>
          </cell>
          <cell r="E93">
            <v>30820</v>
          </cell>
          <cell r="F93">
            <v>166996629</v>
          </cell>
          <cell r="G93">
            <v>1.796E-2</v>
          </cell>
        </row>
        <row r="94">
          <cell r="A94">
            <v>14.2</v>
          </cell>
          <cell r="B94" t="str">
            <v>MUROS LADRILLO COMÚN EN TIZÓN</v>
          </cell>
          <cell r="C94" t="str">
            <v>M2</v>
          </cell>
          <cell r="D94">
            <v>225.07</v>
          </cell>
          <cell r="E94">
            <v>51581</v>
          </cell>
          <cell r="F94">
            <v>11609336</v>
          </cell>
          <cell r="G94">
            <v>1.25E-3</v>
          </cell>
        </row>
        <row r="95">
          <cell r="A95">
            <v>14.3</v>
          </cell>
          <cell r="B95" t="str">
            <v>MUROS LADRILLO LIMPIO EN SOGA A LA VISTA 1 CARA</v>
          </cell>
          <cell r="C95" t="str">
            <v>M2</v>
          </cell>
          <cell r="D95">
            <v>617.85</v>
          </cell>
          <cell r="E95">
            <v>46256</v>
          </cell>
          <cell r="F95">
            <v>28579270</v>
          </cell>
          <cell r="G95">
            <v>3.0699999999999998E-3</v>
          </cell>
        </row>
        <row r="96">
          <cell r="A96">
            <v>14.4</v>
          </cell>
          <cell r="B96" t="str">
            <v>MUROS LADRILLO LIMPIO EN TIZÓN A LA VISTA 1 CARA</v>
          </cell>
          <cell r="C96" t="str">
            <v>M2</v>
          </cell>
          <cell r="D96">
            <v>350.73</v>
          </cell>
          <cell r="E96">
            <v>80475</v>
          </cell>
          <cell r="F96">
            <v>28224997</v>
          </cell>
          <cell r="G96">
            <v>3.0300000000000001E-3</v>
          </cell>
        </row>
        <row r="97">
          <cell r="A97">
            <v>0</v>
          </cell>
          <cell r="B97">
            <v>0</v>
          </cell>
          <cell r="C97">
            <v>0</v>
          </cell>
          <cell r="D97">
            <v>0</v>
          </cell>
          <cell r="E97">
            <v>0</v>
          </cell>
          <cell r="F97">
            <v>235410232</v>
          </cell>
          <cell r="G97">
            <v>2.5310000000000003E-2</v>
          </cell>
        </row>
        <row r="98">
          <cell r="A98">
            <v>15</v>
          </cell>
          <cell r="B98" t="str">
            <v>RED SANITARIA INTERNA</v>
          </cell>
          <cell r="C98">
            <v>0</v>
          </cell>
          <cell r="D98">
            <v>0</v>
          </cell>
          <cell r="E98">
            <v>0</v>
          </cell>
          <cell r="F98">
            <v>0</v>
          </cell>
          <cell r="G98">
            <v>0</v>
          </cell>
        </row>
        <row r="99">
          <cell r="A99">
            <v>15.1</v>
          </cell>
          <cell r="B99" t="str">
            <v>PUNTOS SANITARIOS 2" CUARTO DE ASEO</v>
          </cell>
          <cell r="C99" t="str">
            <v>UND</v>
          </cell>
          <cell r="D99">
            <v>12</v>
          </cell>
          <cell r="E99">
            <v>44427</v>
          </cell>
          <cell r="F99">
            <v>533124</v>
          </cell>
          <cell r="G99">
            <v>6.0000000000000002E-5</v>
          </cell>
        </row>
        <row r="100">
          <cell r="A100">
            <v>15.2</v>
          </cell>
          <cell r="B100" t="str">
            <v>PUNTOS SANITARIOS 2" BAÑOS MUJERES</v>
          </cell>
          <cell r="C100" t="str">
            <v>UND</v>
          </cell>
          <cell r="D100">
            <v>36</v>
          </cell>
          <cell r="E100">
            <v>44427</v>
          </cell>
          <cell r="F100">
            <v>1599372</v>
          </cell>
          <cell r="G100">
            <v>1.7000000000000001E-4</v>
          </cell>
        </row>
        <row r="101">
          <cell r="A101">
            <v>15.3</v>
          </cell>
          <cell r="B101" t="str">
            <v>PUNTOS SANITARIOS 2" BAÑOS HOMBRES</v>
          </cell>
          <cell r="C101" t="str">
            <v>UND</v>
          </cell>
          <cell r="D101">
            <v>48</v>
          </cell>
          <cell r="E101">
            <v>44427</v>
          </cell>
          <cell r="F101">
            <v>2132496</v>
          </cell>
          <cell r="G101">
            <v>2.3000000000000001E-4</v>
          </cell>
        </row>
        <row r="102">
          <cell r="A102">
            <v>15.4</v>
          </cell>
          <cell r="B102" t="str">
            <v>PUNTOS SANITARIOS 2" BAÑOS DISCAPACITADOS</v>
          </cell>
          <cell r="C102" t="str">
            <v>UND</v>
          </cell>
          <cell r="D102">
            <v>12</v>
          </cell>
          <cell r="E102">
            <v>44427</v>
          </cell>
          <cell r="F102">
            <v>533124</v>
          </cell>
          <cell r="G102">
            <v>6.0000000000000002E-5</v>
          </cell>
        </row>
        <row r="103">
          <cell r="A103">
            <v>15.5</v>
          </cell>
          <cell r="B103" t="str">
            <v>PUNTOS SANITARIOS 4" BAÑO MUJERES</v>
          </cell>
          <cell r="C103" t="str">
            <v>UND</v>
          </cell>
          <cell r="D103">
            <v>30</v>
          </cell>
          <cell r="E103">
            <v>93448</v>
          </cell>
          <cell r="F103">
            <v>2803440</v>
          </cell>
          <cell r="G103">
            <v>2.9999999999999997E-4</v>
          </cell>
        </row>
        <row r="104">
          <cell r="A104">
            <v>15.6</v>
          </cell>
          <cell r="B104" t="str">
            <v>PUNTOS SANITARIOS 4" BAÑO HOMBRES</v>
          </cell>
          <cell r="C104" t="str">
            <v>UND</v>
          </cell>
          <cell r="D104">
            <v>18</v>
          </cell>
          <cell r="E104">
            <v>93448</v>
          </cell>
          <cell r="F104">
            <v>1682064</v>
          </cell>
          <cell r="G104">
            <v>1.8000000000000001E-4</v>
          </cell>
        </row>
        <row r="105">
          <cell r="A105">
            <v>15.7</v>
          </cell>
          <cell r="B105" t="str">
            <v>PUNTOS SANITARIOS 4" BAÑO DISCAPACITADOS</v>
          </cell>
          <cell r="C105" t="str">
            <v>UND</v>
          </cell>
          <cell r="D105">
            <v>6</v>
          </cell>
          <cell r="E105">
            <v>93448</v>
          </cell>
          <cell r="F105">
            <v>560688</v>
          </cell>
          <cell r="G105">
            <v>6.0000000000000002E-5</v>
          </cell>
        </row>
        <row r="106">
          <cell r="A106">
            <v>15.8</v>
          </cell>
          <cell r="B106" t="str">
            <v>BAJANTES AGUAS RESIDUALES 2"</v>
          </cell>
          <cell r="C106" t="str">
            <v>ML</v>
          </cell>
          <cell r="D106">
            <v>30.4</v>
          </cell>
          <cell r="E106">
            <v>17668</v>
          </cell>
          <cell r="F106">
            <v>537107</v>
          </cell>
          <cell r="G106">
            <v>6.0000000000000002E-5</v>
          </cell>
        </row>
        <row r="107">
          <cell r="A107">
            <v>15.9</v>
          </cell>
          <cell r="B107" t="str">
            <v>BAJANTES AGUAS RESIDUALES 4"</v>
          </cell>
          <cell r="C107" t="str">
            <v>ML</v>
          </cell>
          <cell r="D107">
            <v>60.8</v>
          </cell>
          <cell r="E107">
            <v>28909</v>
          </cell>
          <cell r="F107">
            <v>1757667</v>
          </cell>
          <cell r="G107">
            <v>1.9000000000000001E-4</v>
          </cell>
        </row>
        <row r="108">
          <cell r="A108" t="str">
            <v>15.10</v>
          </cell>
          <cell r="B108" t="str">
            <v>BAJANTES VENTILACIÓN 3"</v>
          </cell>
          <cell r="C108" t="str">
            <v>ML</v>
          </cell>
          <cell r="D108">
            <v>158.4</v>
          </cell>
          <cell r="E108">
            <v>18851</v>
          </cell>
          <cell r="F108">
            <v>2985998</v>
          </cell>
          <cell r="G108">
            <v>3.2000000000000003E-4</v>
          </cell>
        </row>
        <row r="109">
          <cell r="A109">
            <v>0</v>
          </cell>
          <cell r="B109">
            <v>0</v>
          </cell>
          <cell r="C109">
            <v>0</v>
          </cell>
          <cell r="D109">
            <v>0</v>
          </cell>
          <cell r="E109">
            <v>0</v>
          </cell>
          <cell r="F109">
            <v>15125080</v>
          </cell>
          <cell r="G109">
            <v>1.6299999999999999E-3</v>
          </cell>
        </row>
        <row r="110">
          <cell r="A110">
            <v>16</v>
          </cell>
          <cell r="B110" t="str">
            <v>RED PLUVIAL INTERNA</v>
          </cell>
          <cell r="C110">
            <v>0</v>
          </cell>
          <cell r="D110">
            <v>0</v>
          </cell>
          <cell r="E110">
            <v>0</v>
          </cell>
          <cell r="F110">
            <v>0</v>
          </cell>
          <cell r="G110">
            <v>0</v>
          </cell>
        </row>
        <row r="111">
          <cell r="A111">
            <v>16.100000000000001</v>
          </cell>
          <cell r="B111" t="str">
            <v>BAJANTES AGUAS LLUVIAS 4"</v>
          </cell>
          <cell r="C111" t="str">
            <v>ML</v>
          </cell>
          <cell r="D111">
            <v>236.8</v>
          </cell>
          <cell r="E111">
            <v>24684</v>
          </cell>
          <cell r="F111">
            <v>5845171</v>
          </cell>
          <cell r="G111">
            <v>6.3000000000000003E-4</v>
          </cell>
        </row>
        <row r="112">
          <cell r="A112">
            <v>0</v>
          </cell>
          <cell r="B112">
            <v>0</v>
          </cell>
          <cell r="C112">
            <v>0</v>
          </cell>
          <cell r="D112">
            <v>0</v>
          </cell>
          <cell r="E112">
            <v>0</v>
          </cell>
          <cell r="F112">
            <v>5845171</v>
          </cell>
          <cell r="G112">
            <v>6.3000000000000003E-4</v>
          </cell>
        </row>
        <row r="113">
          <cell r="A113">
            <v>17</v>
          </cell>
          <cell r="B113" t="str">
            <v>RED HIDRÁULICA INTERNA</v>
          </cell>
          <cell r="C113">
            <v>0</v>
          </cell>
          <cell r="D113">
            <v>0</v>
          </cell>
          <cell r="E113">
            <v>0</v>
          </cell>
          <cell r="F113">
            <v>0</v>
          </cell>
          <cell r="G113">
            <v>0</v>
          </cell>
        </row>
        <row r="114">
          <cell r="A114">
            <v>17.100000000000001</v>
          </cell>
          <cell r="B114" t="str">
            <v>RED HIDRÁULICA INTERNA TUBERÍA PVC PRESIÓN 2 1/2" RDE 21</v>
          </cell>
          <cell r="C114" t="str">
            <v>ML</v>
          </cell>
          <cell r="D114">
            <v>23.4</v>
          </cell>
          <cell r="E114">
            <v>20453</v>
          </cell>
          <cell r="F114">
            <v>478600</v>
          </cell>
          <cell r="G114">
            <v>5.0000000000000002E-5</v>
          </cell>
        </row>
        <row r="115">
          <cell r="A115">
            <v>17.2</v>
          </cell>
          <cell r="B115" t="str">
            <v>SUMINISTRO E INSTALACIÓN LLAVE DE PASO DE 1/2"</v>
          </cell>
          <cell r="C115" t="str">
            <v>UND</v>
          </cell>
          <cell r="D115">
            <v>6</v>
          </cell>
          <cell r="E115">
            <v>54199</v>
          </cell>
          <cell r="F115">
            <v>325194</v>
          </cell>
          <cell r="G115">
            <v>3.0000000000000001E-5</v>
          </cell>
        </row>
        <row r="116">
          <cell r="A116">
            <v>17.3</v>
          </cell>
          <cell r="B116" t="str">
            <v>SUMINISTRO E INSTALACIÓN LLAVE DE PASO DE 1"</v>
          </cell>
          <cell r="C116" t="str">
            <v>UND</v>
          </cell>
          <cell r="D116">
            <v>18</v>
          </cell>
          <cell r="E116">
            <v>76419</v>
          </cell>
          <cell r="F116">
            <v>1375542</v>
          </cell>
          <cell r="G116">
            <v>1.4999999999999999E-4</v>
          </cell>
        </row>
        <row r="117">
          <cell r="A117">
            <v>17.399999999999999</v>
          </cell>
          <cell r="B117" t="str">
            <v>SUMINISTRO E INSTALACIÓN LLAVE DE PASO DE 2"</v>
          </cell>
          <cell r="C117" t="str">
            <v>UND</v>
          </cell>
          <cell r="D117">
            <v>12</v>
          </cell>
          <cell r="E117">
            <v>185499</v>
          </cell>
          <cell r="F117">
            <v>2225988</v>
          </cell>
          <cell r="G117">
            <v>2.4000000000000001E-4</v>
          </cell>
        </row>
        <row r="118">
          <cell r="A118">
            <v>17.5</v>
          </cell>
          <cell r="B118" t="str">
            <v>PUNTOS HIDRÁULICOS CUARTOS DE ASEO PVC PRESIÓN DE 1/2"</v>
          </cell>
          <cell r="C118" t="str">
            <v>UND</v>
          </cell>
          <cell r="D118">
            <v>12</v>
          </cell>
          <cell r="E118">
            <v>26954</v>
          </cell>
          <cell r="F118">
            <v>323448</v>
          </cell>
          <cell r="G118">
            <v>3.0000000000000001E-5</v>
          </cell>
        </row>
        <row r="119">
          <cell r="A119">
            <v>17.600000000000001</v>
          </cell>
          <cell r="B119" t="str">
            <v>PUNTOS HIDRÁULICOS BAÑO MUJERES PVC PRESIÓN DE 1/2"</v>
          </cell>
          <cell r="C119" t="str">
            <v>UND</v>
          </cell>
          <cell r="D119">
            <v>66</v>
          </cell>
          <cell r="E119">
            <v>26954</v>
          </cell>
          <cell r="F119">
            <v>1778964</v>
          </cell>
          <cell r="G119">
            <v>1.9000000000000001E-4</v>
          </cell>
        </row>
        <row r="120">
          <cell r="A120">
            <v>17.7</v>
          </cell>
          <cell r="B120" t="str">
            <v>PUNTOS HIDRÁULICOS BAÑO HOMBRES PVC PRESIÓN DE 1/2"</v>
          </cell>
          <cell r="C120" t="str">
            <v>UND</v>
          </cell>
          <cell r="D120">
            <v>66</v>
          </cell>
          <cell r="E120">
            <v>26954</v>
          </cell>
          <cell r="F120">
            <v>1778964</v>
          </cell>
          <cell r="G120">
            <v>1.9000000000000001E-4</v>
          </cell>
        </row>
        <row r="121">
          <cell r="A121">
            <v>17.8</v>
          </cell>
          <cell r="B121" t="str">
            <v>PUNTOS HIDRÁULICOS BAÑO DISCAPACITADOS PVC PRESIÓN DE 1/2"</v>
          </cell>
          <cell r="C121" t="str">
            <v>UND</v>
          </cell>
          <cell r="D121">
            <v>18</v>
          </cell>
          <cell r="E121">
            <v>26954</v>
          </cell>
          <cell r="F121">
            <v>485172</v>
          </cell>
          <cell r="G121">
            <v>5.0000000000000002E-5</v>
          </cell>
        </row>
        <row r="122">
          <cell r="A122">
            <v>0</v>
          </cell>
          <cell r="B122">
            <v>0</v>
          </cell>
          <cell r="C122">
            <v>0</v>
          </cell>
          <cell r="D122">
            <v>0</v>
          </cell>
          <cell r="E122">
            <v>0</v>
          </cell>
          <cell r="F122">
            <v>8771872</v>
          </cell>
          <cell r="G122">
            <v>9.3000000000000016E-4</v>
          </cell>
        </row>
        <row r="123">
          <cell r="A123">
            <v>18</v>
          </cell>
          <cell r="B123" t="str">
            <v>RED CONTRA INCENDIOS</v>
          </cell>
          <cell r="C123">
            <v>0</v>
          </cell>
          <cell r="D123">
            <v>0</v>
          </cell>
          <cell r="E123">
            <v>0</v>
          </cell>
          <cell r="F123">
            <v>0</v>
          </cell>
          <cell r="G123">
            <v>0</v>
          </cell>
        </row>
        <row r="124">
          <cell r="A124">
            <v>18.100000000000001</v>
          </cell>
          <cell r="B124" t="str">
            <v>SIAMESA 2-1/2" EN BRONCE, PARA SISTEMA CONTRAINCENDIO.</v>
          </cell>
          <cell r="C124" t="str">
            <v>UND</v>
          </cell>
          <cell r="D124">
            <v>2</v>
          </cell>
          <cell r="E124">
            <v>1291450</v>
          </cell>
          <cell r="F124">
            <v>2582900</v>
          </cell>
          <cell r="G124">
            <v>2.7999999999999998E-4</v>
          </cell>
        </row>
        <row r="125">
          <cell r="A125">
            <v>18.2</v>
          </cell>
          <cell r="B125" t="str">
            <v>TUBERÍA H.G. 3" CONTRAINCENDIOS RED VERTICAL A GABINETES C.I.</v>
          </cell>
          <cell r="C125" t="str">
            <v>ML</v>
          </cell>
          <cell r="D125">
            <v>119.11</v>
          </cell>
          <cell r="E125">
            <v>55563</v>
          </cell>
          <cell r="F125">
            <v>6618109</v>
          </cell>
          <cell r="G125">
            <v>7.1000000000000002E-4</v>
          </cell>
        </row>
        <row r="126">
          <cell r="A126">
            <v>18.3</v>
          </cell>
          <cell r="B126" t="str">
            <v>SUMINISTRO E INSTALACIÓN DE GABINETE CONTRA INCENDIO CLASE II, INCLUYE VALVULA 2-1/2" BRONCE, MANGUERA, EXTINTOR, HACHA, ACCESORIOS.</v>
          </cell>
          <cell r="C126" t="str">
            <v>UND</v>
          </cell>
          <cell r="D126">
            <v>12</v>
          </cell>
          <cell r="E126">
            <v>1472100</v>
          </cell>
          <cell r="F126">
            <v>17665200</v>
          </cell>
          <cell r="G126">
            <v>1.9E-3</v>
          </cell>
        </row>
        <row r="127">
          <cell r="A127">
            <v>0</v>
          </cell>
          <cell r="B127">
            <v>0</v>
          </cell>
          <cell r="C127">
            <v>0</v>
          </cell>
          <cell r="D127">
            <v>0</v>
          </cell>
          <cell r="E127">
            <v>0</v>
          </cell>
          <cell r="F127">
            <v>26866209</v>
          </cell>
          <cell r="G127">
            <v>2.8900000000000002E-3</v>
          </cell>
        </row>
        <row r="128">
          <cell r="A128">
            <v>19</v>
          </cell>
          <cell r="B128" t="str">
            <v>REPELLO DE MUROS</v>
          </cell>
          <cell r="C128">
            <v>0</v>
          </cell>
          <cell r="D128">
            <v>0</v>
          </cell>
          <cell r="E128">
            <v>0</v>
          </cell>
          <cell r="F128">
            <v>0</v>
          </cell>
          <cell r="G128">
            <v>0</v>
          </cell>
        </row>
        <row r="129">
          <cell r="A129">
            <v>19.100000000000001</v>
          </cell>
          <cell r="B129" t="str">
            <v>REPELLO MUROS INTERIORES MORTERO 1:3</v>
          </cell>
          <cell r="C129" t="str">
            <v>M2</v>
          </cell>
          <cell r="D129">
            <v>12253.23</v>
          </cell>
          <cell r="E129">
            <v>14500</v>
          </cell>
          <cell r="F129">
            <v>177671835</v>
          </cell>
          <cell r="G129">
            <v>1.9099999999999999E-2</v>
          </cell>
        </row>
        <row r="130">
          <cell r="A130">
            <v>19.2</v>
          </cell>
          <cell r="B130" t="str">
            <v>REPELLO DE MUROS EN FACHADAS MORTERO 1:3</v>
          </cell>
          <cell r="C130" t="str">
            <v>M2</v>
          </cell>
          <cell r="D130">
            <v>2512</v>
          </cell>
          <cell r="E130">
            <v>17500</v>
          </cell>
          <cell r="F130">
            <v>43960000</v>
          </cell>
          <cell r="G130">
            <v>4.7299999999999998E-3</v>
          </cell>
        </row>
        <row r="131">
          <cell r="A131">
            <v>0</v>
          </cell>
          <cell r="B131">
            <v>0</v>
          </cell>
          <cell r="C131">
            <v>0</v>
          </cell>
          <cell r="D131">
            <v>0</v>
          </cell>
          <cell r="E131">
            <v>0</v>
          </cell>
          <cell r="F131">
            <v>221631835</v>
          </cell>
          <cell r="G131">
            <v>2.3829999999999997E-2</v>
          </cell>
        </row>
        <row r="132">
          <cell r="A132">
            <v>20</v>
          </cell>
          <cell r="B132" t="str">
            <v>PISOS PRIMARIOS</v>
          </cell>
          <cell r="C132">
            <v>0</v>
          </cell>
          <cell r="D132">
            <v>0</v>
          </cell>
          <cell r="E132">
            <v>0</v>
          </cell>
          <cell r="F132">
            <v>0</v>
          </cell>
          <cell r="G132">
            <v>0</v>
          </cell>
        </row>
        <row r="133">
          <cell r="A133">
            <v>20.100000000000001</v>
          </cell>
          <cell r="B133" t="str">
            <v>CONCRETO PISO PRIMARIO EN INTERIORES 21 MPA e=0.07 MT</v>
          </cell>
          <cell r="C133" t="str">
            <v>M2</v>
          </cell>
          <cell r="D133">
            <v>2838.74</v>
          </cell>
          <cell r="E133">
            <v>30191</v>
          </cell>
          <cell r="F133">
            <v>85704399</v>
          </cell>
          <cell r="G133">
            <v>9.2200000000000008E-3</v>
          </cell>
        </row>
        <row r="134">
          <cell r="A134">
            <v>0</v>
          </cell>
          <cell r="B134">
            <v>0</v>
          </cell>
          <cell r="C134">
            <v>0</v>
          </cell>
          <cell r="D134">
            <v>0</v>
          </cell>
          <cell r="E134">
            <v>0</v>
          </cell>
          <cell r="F134">
            <v>85704399</v>
          </cell>
          <cell r="G134">
            <v>9.2200000000000008E-3</v>
          </cell>
        </row>
        <row r="135">
          <cell r="A135">
            <v>21</v>
          </cell>
          <cell r="B135" t="str">
            <v>BANCAS EN CONCRETO</v>
          </cell>
          <cell r="C135">
            <v>0</v>
          </cell>
          <cell r="D135">
            <v>0</v>
          </cell>
          <cell r="E135">
            <v>0</v>
          </cell>
          <cell r="F135">
            <v>0</v>
          </cell>
          <cell r="G135">
            <v>0</v>
          </cell>
        </row>
        <row r="136">
          <cell r="A136">
            <v>21.1</v>
          </cell>
          <cell r="B136" t="str">
            <v>BANCAS EN CONCRETO EN CORREDORES 21 MPA</v>
          </cell>
          <cell r="C136" t="str">
            <v>ML</v>
          </cell>
          <cell r="D136">
            <v>120.96</v>
          </cell>
          <cell r="E136">
            <v>35821</v>
          </cell>
          <cell r="F136">
            <v>4332908</v>
          </cell>
          <cell r="G136">
            <v>4.6999999999999999E-4</v>
          </cell>
        </row>
        <row r="137">
          <cell r="A137">
            <v>0</v>
          </cell>
          <cell r="B137">
            <v>0</v>
          </cell>
          <cell r="C137">
            <v>0</v>
          </cell>
          <cell r="D137">
            <v>0</v>
          </cell>
          <cell r="E137">
            <v>0</v>
          </cell>
          <cell r="F137">
            <v>4332908</v>
          </cell>
          <cell r="G137">
            <v>4.6999999999999999E-4</v>
          </cell>
        </row>
        <row r="138">
          <cell r="A138">
            <v>22</v>
          </cell>
          <cell r="B138" t="str">
            <v>ENCHAPES PISOS Y PAREDES</v>
          </cell>
          <cell r="C138">
            <v>0</v>
          </cell>
          <cell r="D138">
            <v>0</v>
          </cell>
          <cell r="E138">
            <v>0</v>
          </cell>
          <cell r="F138">
            <v>0</v>
          </cell>
          <cell r="G138">
            <v>0</v>
          </cell>
        </row>
        <row r="139">
          <cell r="A139">
            <v>22.1</v>
          </cell>
          <cell r="B139" t="str">
            <v>SUMINISTRO E INSTALACION DE PISO EN CERAMICA TRAFICO 4, INCLUYE ALISTADO EN MORTERO 1:4</v>
          </cell>
          <cell r="C139" t="str">
            <v>M2</v>
          </cell>
          <cell r="D139">
            <v>6498.49</v>
          </cell>
          <cell r="E139">
            <v>62732</v>
          </cell>
          <cell r="F139">
            <v>407663275</v>
          </cell>
          <cell r="G139">
            <v>4.3830000000000001E-2</v>
          </cell>
        </row>
        <row r="140">
          <cell r="A140">
            <v>22.2</v>
          </cell>
          <cell r="B140" t="str">
            <v>SUMINISTRO E INSTALACION CERAMICA TRAFICO 4 PELDAÑOS ESCALERA (HUELLA+CONTRAHUELLA), INCLUYE ALISTADO EN MORTERO 1:4 Y PIRLAN EN BRONCE</v>
          </cell>
          <cell r="C140" t="str">
            <v>ML</v>
          </cell>
          <cell r="D140">
            <v>240</v>
          </cell>
          <cell r="E140">
            <v>62926</v>
          </cell>
          <cell r="F140">
            <v>15102240</v>
          </cell>
          <cell r="G140">
            <v>1.6199999999999999E-3</v>
          </cell>
        </row>
        <row r="141">
          <cell r="A141">
            <v>22.3</v>
          </cell>
          <cell r="B141" t="str">
            <v>GUARDAESCOBA EN CERAMICA TRAFICO 4</v>
          </cell>
          <cell r="C141" t="str">
            <v>ML</v>
          </cell>
          <cell r="D141">
            <v>2788.34</v>
          </cell>
          <cell r="E141">
            <v>8950</v>
          </cell>
          <cell r="F141">
            <v>24955643</v>
          </cell>
          <cell r="G141">
            <v>2.6800000000000001E-3</v>
          </cell>
        </row>
        <row r="142">
          <cell r="A142">
            <v>22.4</v>
          </cell>
          <cell r="B142" t="str">
            <v>ENCHAPE PISOS BAÑOS CERAMICA ANTIDESLIZANTE COLOR GRIS 30x30, INCLUYE ALISTADO EN MORTERO 1:4</v>
          </cell>
          <cell r="C142" t="str">
            <v>M2</v>
          </cell>
          <cell r="D142">
            <v>284</v>
          </cell>
          <cell r="E142">
            <v>52937</v>
          </cell>
          <cell r="F142">
            <v>15034108</v>
          </cell>
          <cell r="G142">
            <v>1.6199999999999999E-3</v>
          </cell>
        </row>
        <row r="143">
          <cell r="A143">
            <v>22.5</v>
          </cell>
          <cell r="B143" t="str">
            <v>ENCHAPE MUROS BAÑOS CERAMICA 20x30 PRIMERA CALIDAD</v>
          </cell>
          <cell r="C143" t="str">
            <v>M2</v>
          </cell>
          <cell r="D143">
            <v>552.70000000000005</v>
          </cell>
          <cell r="E143">
            <v>41492</v>
          </cell>
          <cell r="F143">
            <v>22932628</v>
          </cell>
          <cell r="G143">
            <v>2.47E-3</v>
          </cell>
        </row>
        <row r="144">
          <cell r="A144">
            <v>22.6</v>
          </cell>
          <cell r="B144" t="str">
            <v>CENEFA GRANITO PULIDO NEGRO, INCLUYE DILATACION EN BRONCE</v>
          </cell>
          <cell r="C144" t="str">
            <v>ML</v>
          </cell>
          <cell r="D144">
            <v>69.599999999999994</v>
          </cell>
          <cell r="E144">
            <v>47282</v>
          </cell>
          <cell r="F144">
            <v>3290827</v>
          </cell>
          <cell r="G144">
            <v>3.5E-4</v>
          </cell>
        </row>
        <row r="145">
          <cell r="A145">
            <v>0</v>
          </cell>
          <cell r="B145">
            <v>0</v>
          </cell>
          <cell r="C145">
            <v>0</v>
          </cell>
          <cell r="D145">
            <v>0</v>
          </cell>
          <cell r="E145">
            <v>0</v>
          </cell>
          <cell r="F145">
            <v>488978721</v>
          </cell>
          <cell r="G145">
            <v>5.2570000000000006E-2</v>
          </cell>
        </row>
        <row r="146">
          <cell r="A146">
            <v>23</v>
          </cell>
          <cell r="B146" t="str">
            <v>PINTURA MUROS</v>
          </cell>
          <cell r="C146">
            <v>0</v>
          </cell>
          <cell r="D146">
            <v>0</v>
          </cell>
          <cell r="E146">
            <v>0</v>
          </cell>
          <cell r="F146">
            <v>0</v>
          </cell>
          <cell r="G146">
            <v>0</v>
          </cell>
        </row>
        <row r="147">
          <cell r="A147">
            <v>23.1</v>
          </cell>
          <cell r="B147" t="str">
            <v>PINTURA MUROS INTERIORES 3 MANOS VINILO TIPO 1</v>
          </cell>
          <cell r="C147" t="str">
            <v>M2</v>
          </cell>
          <cell r="D147">
            <v>6609.7</v>
          </cell>
          <cell r="E147">
            <v>6760</v>
          </cell>
          <cell r="F147">
            <v>44681572</v>
          </cell>
          <cell r="G147">
            <v>4.7999999999999996E-3</v>
          </cell>
        </row>
        <row r="148">
          <cell r="A148">
            <v>23.2</v>
          </cell>
          <cell r="B148" t="str">
            <v>PINTURA MUROS EXTERIORES 3 MANOS VINILO TIPO 1</v>
          </cell>
          <cell r="C148" t="str">
            <v>M2</v>
          </cell>
          <cell r="D148">
            <v>2512</v>
          </cell>
          <cell r="E148">
            <v>9150</v>
          </cell>
          <cell r="F148">
            <v>22984800</v>
          </cell>
          <cell r="G148">
            <v>2.47E-3</v>
          </cell>
        </row>
        <row r="149">
          <cell r="A149">
            <v>0</v>
          </cell>
          <cell r="B149">
            <v>0</v>
          </cell>
          <cell r="C149">
            <v>0</v>
          </cell>
          <cell r="D149">
            <v>0</v>
          </cell>
          <cell r="E149">
            <v>0</v>
          </cell>
          <cell r="F149">
            <v>67666372</v>
          </cell>
          <cell r="G149">
            <v>7.2699999999999996E-3</v>
          </cell>
        </row>
        <row r="150">
          <cell r="A150">
            <v>24</v>
          </cell>
          <cell r="B150" t="str">
            <v>MUEBLES SANITARIOS</v>
          </cell>
          <cell r="C150">
            <v>0</v>
          </cell>
          <cell r="D150">
            <v>0</v>
          </cell>
          <cell r="E150">
            <v>0</v>
          </cell>
          <cell r="F150">
            <v>0</v>
          </cell>
          <cell r="G150">
            <v>0</v>
          </cell>
        </row>
        <row r="151">
          <cell r="A151">
            <v>24.1</v>
          </cell>
          <cell r="B151" t="str">
            <v>SANITARIO COMPLETO TIPO FLUXÓMETRO</v>
          </cell>
          <cell r="C151" t="str">
            <v>UND</v>
          </cell>
          <cell r="D151">
            <v>50</v>
          </cell>
          <cell r="E151">
            <v>658649</v>
          </cell>
          <cell r="F151">
            <v>32932450</v>
          </cell>
          <cell r="G151">
            <v>3.5400000000000002E-3</v>
          </cell>
        </row>
        <row r="152">
          <cell r="A152">
            <v>24.2</v>
          </cell>
          <cell r="B152" t="str">
            <v>ORINAL LÍNEA INSTITUCIONAL</v>
          </cell>
          <cell r="C152" t="str">
            <v>UND</v>
          </cell>
          <cell r="D152">
            <v>12</v>
          </cell>
          <cell r="E152">
            <v>285244</v>
          </cell>
          <cell r="F152">
            <v>3422928</v>
          </cell>
          <cell r="G152">
            <v>3.6999999999999999E-4</v>
          </cell>
        </row>
        <row r="153">
          <cell r="A153">
            <v>24.3</v>
          </cell>
          <cell r="B153" t="str">
            <v>SANITARIO PARA MINUSVÁLIDOS ACUAJET O SIMILAR</v>
          </cell>
          <cell r="C153" t="str">
            <v>UND</v>
          </cell>
          <cell r="D153">
            <v>6</v>
          </cell>
          <cell r="E153">
            <v>580649</v>
          </cell>
          <cell r="F153">
            <v>3483894</v>
          </cell>
          <cell r="G153">
            <v>3.6999999999999999E-4</v>
          </cell>
        </row>
        <row r="154">
          <cell r="A154">
            <v>24.4</v>
          </cell>
          <cell r="B154" t="str">
            <v>PASAMANOS CURVO PARA SANITARIO MINUSVÁLIDOS</v>
          </cell>
          <cell r="C154" t="str">
            <v>UND</v>
          </cell>
          <cell r="D154">
            <v>6</v>
          </cell>
          <cell r="E154">
            <v>177990</v>
          </cell>
          <cell r="F154">
            <v>1067940</v>
          </cell>
          <cell r="G154">
            <v>1.1E-4</v>
          </cell>
        </row>
        <row r="155">
          <cell r="A155">
            <v>24.5</v>
          </cell>
          <cell r="B155" t="str">
            <v>MESON EN CONCRETO A &lt;=60 CM H=7CM, INCLUYE GRANITO PULIDO MESON + FALDON</v>
          </cell>
          <cell r="C155" t="str">
            <v>ML</v>
          </cell>
          <cell r="D155">
            <v>24</v>
          </cell>
          <cell r="E155">
            <v>184137</v>
          </cell>
          <cell r="F155">
            <v>4419288</v>
          </cell>
          <cell r="G155">
            <v>4.8000000000000001E-4</v>
          </cell>
        </row>
        <row r="156">
          <cell r="A156">
            <v>24.6</v>
          </cell>
          <cell r="B156" t="str">
            <v>LAVAMANOS DE SOBREPONER PARA BAÑOS, INCLUYE GRIFERIA Y ACCESORIOS</v>
          </cell>
          <cell r="C156" t="str">
            <v>UND</v>
          </cell>
          <cell r="D156">
            <v>48</v>
          </cell>
          <cell r="E156">
            <v>168973</v>
          </cell>
          <cell r="F156">
            <v>8110704</v>
          </cell>
          <cell r="G156">
            <v>8.7000000000000001E-4</v>
          </cell>
        </row>
        <row r="157">
          <cell r="A157">
            <v>24.7</v>
          </cell>
          <cell r="B157" t="str">
            <v>LAVAMANOS DE COLGAR PARA BAÑOS PORTERÍAS EDIFICIOS, INCLUYE GRIFERIA Y ACCESORIOS</v>
          </cell>
          <cell r="C157" t="str">
            <v>UND</v>
          </cell>
          <cell r="D157">
            <v>2</v>
          </cell>
          <cell r="E157">
            <v>157573</v>
          </cell>
          <cell r="F157">
            <v>315146</v>
          </cell>
          <cell r="G157">
            <v>3.0000000000000001E-5</v>
          </cell>
        </row>
        <row r="158">
          <cell r="A158">
            <v>24.8</v>
          </cell>
          <cell r="B158" t="str">
            <v>LAVAMANOS DE COLGAR BAÑO MINUSVÁLIDOS, INCLUYE GRIFERIA Y ACCESORIOS</v>
          </cell>
          <cell r="C158" t="str">
            <v>UND</v>
          </cell>
          <cell r="D158">
            <v>6</v>
          </cell>
          <cell r="E158">
            <v>157573</v>
          </cell>
          <cell r="F158">
            <v>945438</v>
          </cell>
          <cell r="G158">
            <v>1E-4</v>
          </cell>
        </row>
        <row r="159">
          <cell r="A159">
            <v>24.9</v>
          </cell>
          <cell r="B159" t="str">
            <v>DISPENSADOR DE PAPEL HIGIÉNICO LÍNEA INSTITUCIONAL</v>
          </cell>
          <cell r="C159" t="str">
            <v>UND</v>
          </cell>
          <cell r="D159">
            <v>56</v>
          </cell>
          <cell r="E159">
            <v>111210</v>
          </cell>
          <cell r="F159">
            <v>6227760</v>
          </cell>
          <cell r="G159">
            <v>6.7000000000000002E-4</v>
          </cell>
        </row>
        <row r="160">
          <cell r="A160" t="str">
            <v>24.10</v>
          </cell>
          <cell r="B160" t="str">
            <v>ESPEJO PARA BAÑO 4 mm</v>
          </cell>
          <cell r="C160" t="str">
            <v>M2</v>
          </cell>
          <cell r="D160">
            <v>48</v>
          </cell>
          <cell r="E160">
            <v>60000</v>
          </cell>
          <cell r="F160">
            <v>2880000</v>
          </cell>
          <cell r="G160">
            <v>3.1E-4</v>
          </cell>
        </row>
        <row r="161">
          <cell r="A161">
            <v>0</v>
          </cell>
          <cell r="B161">
            <v>0</v>
          </cell>
          <cell r="C161">
            <v>0</v>
          </cell>
          <cell r="D161">
            <v>0</v>
          </cell>
          <cell r="E161">
            <v>0</v>
          </cell>
          <cell r="F161">
            <v>63805548</v>
          </cell>
          <cell r="G161">
            <v>6.8500000000000011E-3</v>
          </cell>
        </row>
        <row r="162">
          <cell r="A162">
            <v>25</v>
          </cell>
          <cell r="B162" t="str">
            <v>CARPINTERÍA METÁLICA</v>
          </cell>
          <cell r="C162">
            <v>0</v>
          </cell>
          <cell r="D162">
            <v>0</v>
          </cell>
          <cell r="E162">
            <v>0</v>
          </cell>
          <cell r="F162">
            <v>0</v>
          </cell>
          <cell r="G162">
            <v>0</v>
          </cell>
        </row>
        <row r="163">
          <cell r="A163">
            <v>25.1</v>
          </cell>
          <cell r="B163" t="str">
            <v>SUMINISTRO E INSTALACIÓN PUERTA VENTANA ALUMINIO CORREDIZA VIDRIO DE SEGURIDAD 4MM TIPO PV-1, INCLUYE CERRADURA TIPO YALE</v>
          </cell>
          <cell r="C163" t="str">
            <v>UND</v>
          </cell>
          <cell r="D163">
            <v>4</v>
          </cell>
          <cell r="E163">
            <v>1783913</v>
          </cell>
          <cell r="F163">
            <v>7135652</v>
          </cell>
          <cell r="G163">
            <v>7.6999999999999996E-4</v>
          </cell>
        </row>
        <row r="164">
          <cell r="A164">
            <v>25.2</v>
          </cell>
          <cell r="B164" t="str">
            <v>SUMINISTRO E INSTALACIÓN PUERTA VENTANA ALUMINIO CORREDIZA VIDRIO DE SEGURIDAD 4MM TIPO PV-2, INCLUYE CERRADURA TIPO YALE</v>
          </cell>
          <cell r="C164" t="str">
            <v>UND</v>
          </cell>
          <cell r="D164">
            <v>2</v>
          </cell>
          <cell r="E164">
            <v>378750</v>
          </cell>
          <cell r="F164">
            <v>757500</v>
          </cell>
          <cell r="G164">
            <v>8.0000000000000007E-5</v>
          </cell>
        </row>
        <row r="165">
          <cell r="A165">
            <v>25.3</v>
          </cell>
          <cell r="B165" t="str">
            <v>SUMINISTRO E INSTALACIÓN PUERTA VIDRIO TEMPLADO 10MM TIPO P-1, INCLUYE CERRADURA TIPO YALE</v>
          </cell>
          <cell r="C165" t="str">
            <v>UND</v>
          </cell>
          <cell r="D165">
            <v>48</v>
          </cell>
          <cell r="E165">
            <v>4196550</v>
          </cell>
          <cell r="F165">
            <v>201434400</v>
          </cell>
          <cell r="G165">
            <v>2.1659999999999999E-2</v>
          </cell>
        </row>
        <row r="166">
          <cell r="A166">
            <v>25.4</v>
          </cell>
          <cell r="B166" t="str">
            <v>SUMINISTRO E INSTALACIÓN PUERTA ALUMINIO TIPO P-2, INCLUYE CERRADURA TIPO YALE</v>
          </cell>
          <cell r="C166" t="str">
            <v>UND</v>
          </cell>
          <cell r="D166">
            <v>62</v>
          </cell>
          <cell r="E166">
            <v>829463</v>
          </cell>
          <cell r="F166">
            <v>51426706</v>
          </cell>
          <cell r="G166">
            <v>5.5300000000000002E-3</v>
          </cell>
        </row>
        <row r="167">
          <cell r="A167">
            <v>25.5</v>
          </cell>
          <cell r="B167" t="str">
            <v>SUMINISTRO E INSTALACIÓN PUERTA ALUMINIO TIPO P-3, INCLUYE CERRADURA TIPO YALE</v>
          </cell>
          <cell r="C167" t="str">
            <v>UND</v>
          </cell>
          <cell r="D167">
            <v>6</v>
          </cell>
          <cell r="E167">
            <v>718363</v>
          </cell>
          <cell r="F167">
            <v>4310178</v>
          </cell>
          <cell r="G167">
            <v>4.6000000000000001E-4</v>
          </cell>
        </row>
        <row r="168">
          <cell r="A168">
            <v>25.6</v>
          </cell>
          <cell r="B168" t="str">
            <v>SUMINISTRO E INSTALACIÓN PUERTA ALUMINIO TIPO P-4, INCLUYE CERRADURA TIPO YALE</v>
          </cell>
          <cell r="C168" t="str">
            <v>UND</v>
          </cell>
          <cell r="D168">
            <v>2</v>
          </cell>
          <cell r="E168">
            <v>618120</v>
          </cell>
          <cell r="F168">
            <v>1236240</v>
          </cell>
          <cell r="G168">
            <v>1.2999999999999999E-4</v>
          </cell>
        </row>
        <row r="169">
          <cell r="A169">
            <v>25.7</v>
          </cell>
          <cell r="B169" t="str">
            <v>SUMINISTRO E INSTALACIÓN PUERTA ALUMINIO TIPO P-5, INCLUYE CERRADURA TIPO YALE</v>
          </cell>
          <cell r="C169" t="str">
            <v>UND</v>
          </cell>
          <cell r="D169">
            <v>42</v>
          </cell>
          <cell r="E169">
            <v>531866</v>
          </cell>
          <cell r="F169">
            <v>22338372</v>
          </cell>
          <cell r="G169">
            <v>2.3999999999999998E-3</v>
          </cell>
        </row>
        <row r="170">
          <cell r="A170">
            <v>25.8</v>
          </cell>
          <cell r="B170" t="str">
            <v>SUMINISTRO E INSTALACIÓN PUERTA ALUMINIO TIPO P-6, INCLUYE CERRADURA TIPO YALE</v>
          </cell>
          <cell r="C170" t="str">
            <v>UND</v>
          </cell>
          <cell r="D170">
            <v>2</v>
          </cell>
          <cell r="E170">
            <v>585800</v>
          </cell>
          <cell r="F170">
            <v>1171600</v>
          </cell>
          <cell r="G170">
            <v>1.2999999999999999E-4</v>
          </cell>
        </row>
        <row r="171">
          <cell r="A171">
            <v>25.9</v>
          </cell>
          <cell r="B171" t="str">
            <v>SUMINISTRO E INSTALACIÓN VENTANA ALUMINIO CORREDIZA VIDRIO 4MM TIPO V-1</v>
          </cell>
          <cell r="C171" t="str">
            <v>UND</v>
          </cell>
          <cell r="D171">
            <v>48</v>
          </cell>
          <cell r="E171">
            <v>942431</v>
          </cell>
          <cell r="F171">
            <v>45236688</v>
          </cell>
          <cell r="G171">
            <v>4.8599999999999997E-3</v>
          </cell>
        </row>
        <row r="172">
          <cell r="A172" t="str">
            <v>25.10</v>
          </cell>
          <cell r="B172" t="str">
            <v>SUMINISTRO E INSTALACIÓN VENTANA ALUMINIO CORREDIZA VIDRIO 4MM TIPO V-2</v>
          </cell>
          <cell r="C172" t="str">
            <v>UND</v>
          </cell>
          <cell r="D172">
            <v>6</v>
          </cell>
          <cell r="E172">
            <v>1021363</v>
          </cell>
          <cell r="F172">
            <v>6128178</v>
          </cell>
          <cell r="G172">
            <v>6.6E-4</v>
          </cell>
        </row>
        <row r="173">
          <cell r="A173">
            <v>25.11</v>
          </cell>
          <cell r="B173" t="str">
            <v>SUMINISTRO E INSTALACIÓN PERSIANA ALUMINIO TIPO V-3</v>
          </cell>
          <cell r="C173" t="str">
            <v>UND</v>
          </cell>
          <cell r="D173">
            <v>12</v>
          </cell>
          <cell r="E173">
            <v>372690</v>
          </cell>
          <cell r="F173">
            <v>4472280</v>
          </cell>
          <cell r="G173">
            <v>4.8000000000000001E-4</v>
          </cell>
        </row>
        <row r="174">
          <cell r="A174">
            <v>25.12</v>
          </cell>
          <cell r="B174" t="str">
            <v>SUMINISTRO E INSTALACIÓN PERSIANA ALUMINIO TIPO V-4</v>
          </cell>
          <cell r="C174" t="str">
            <v>UND</v>
          </cell>
          <cell r="D174">
            <v>2</v>
          </cell>
          <cell r="E174">
            <v>413090</v>
          </cell>
          <cell r="F174">
            <v>826180</v>
          </cell>
          <cell r="G174">
            <v>9.0000000000000006E-5</v>
          </cell>
        </row>
        <row r="175">
          <cell r="A175">
            <v>25.13</v>
          </cell>
          <cell r="B175" t="str">
            <v>SUMINISTRO E INSTALACIÓN PERSIANA ALUMINIO TIPO V-5</v>
          </cell>
          <cell r="C175" t="str">
            <v>UND</v>
          </cell>
          <cell r="D175">
            <v>6</v>
          </cell>
          <cell r="E175">
            <v>679225</v>
          </cell>
          <cell r="F175">
            <v>4075350</v>
          </cell>
          <cell r="G175">
            <v>4.4000000000000002E-4</v>
          </cell>
        </row>
        <row r="176">
          <cell r="A176">
            <v>25.14</v>
          </cell>
          <cell r="B176" t="str">
            <v>SUMINISTRO E INSTALACIÓN VENTANA EN VIDRIO TEMPLADO 8MM TIPO V-6</v>
          </cell>
          <cell r="C176" t="str">
            <v>UND</v>
          </cell>
          <cell r="D176">
            <v>2</v>
          </cell>
          <cell r="E176">
            <v>1115040</v>
          </cell>
          <cell r="F176">
            <v>2230080</v>
          </cell>
          <cell r="G176">
            <v>2.4000000000000001E-4</v>
          </cell>
        </row>
        <row r="177">
          <cell r="A177">
            <v>25.15</v>
          </cell>
          <cell r="B177" t="str">
            <v>SUMINISTRO E INSTALACIÓN VENTANA EN VIDRIO TEMPLADO 8MM TIPO V-7</v>
          </cell>
          <cell r="C177" t="str">
            <v>UND</v>
          </cell>
          <cell r="D177">
            <v>2</v>
          </cell>
          <cell r="E177">
            <v>6569040</v>
          </cell>
          <cell r="F177">
            <v>13138080</v>
          </cell>
          <cell r="G177">
            <v>1.41E-3</v>
          </cell>
        </row>
        <row r="178">
          <cell r="A178">
            <v>25.16</v>
          </cell>
          <cell r="B178" t="str">
            <v>SUMINISTRO E INSTALACIÓN VENTANA ALUMINIO CORREDIZA VIDRIO 4MM TIPO V-8</v>
          </cell>
          <cell r="C178" t="str">
            <v>UND</v>
          </cell>
          <cell r="D178">
            <v>2</v>
          </cell>
          <cell r="E178">
            <v>685538</v>
          </cell>
          <cell r="F178">
            <v>1371076</v>
          </cell>
          <cell r="G178">
            <v>1.4999999999999999E-4</v>
          </cell>
        </row>
        <row r="179">
          <cell r="A179">
            <v>25.17</v>
          </cell>
          <cell r="B179" t="str">
            <v>SUMINISTRO E INSTALACIÓN PERSIANA ALUMINIO TIPO V-9</v>
          </cell>
          <cell r="C179" t="str">
            <v>UND</v>
          </cell>
          <cell r="D179">
            <v>4</v>
          </cell>
          <cell r="E179">
            <v>691093</v>
          </cell>
          <cell r="F179">
            <v>2764372</v>
          </cell>
          <cell r="G179">
            <v>2.9999999999999997E-4</v>
          </cell>
        </row>
        <row r="180">
          <cell r="A180">
            <v>25.18</v>
          </cell>
          <cell r="B180" t="str">
            <v>SUMINISTRO E INSTALACIÓN VENTANA ALUMINIO CORREDIZA VIDRIO 4MM TIPO V-10</v>
          </cell>
          <cell r="C180" t="str">
            <v>UND</v>
          </cell>
          <cell r="D180">
            <v>4</v>
          </cell>
          <cell r="E180">
            <v>900668</v>
          </cell>
          <cell r="F180">
            <v>3602672</v>
          </cell>
          <cell r="G180">
            <v>3.8999999999999999E-4</v>
          </cell>
        </row>
        <row r="181">
          <cell r="A181">
            <v>25.19</v>
          </cell>
          <cell r="B181" t="str">
            <v>SUMINISTRO E INSTALACIÓN PERSIANA ALUMINIO TIPO V-11</v>
          </cell>
          <cell r="C181" t="str">
            <v>UND</v>
          </cell>
          <cell r="D181">
            <v>6</v>
          </cell>
          <cell r="E181">
            <v>691850</v>
          </cell>
          <cell r="F181">
            <v>4151100</v>
          </cell>
          <cell r="G181">
            <v>4.4999999999999999E-4</v>
          </cell>
        </row>
        <row r="182">
          <cell r="A182" t="str">
            <v>25.20</v>
          </cell>
          <cell r="B182" t="str">
            <v>SUMINISTRO E INSTALACIÓN PERSIANA ALUMINIO TIPO V-12</v>
          </cell>
          <cell r="C182" t="str">
            <v>UND</v>
          </cell>
          <cell r="D182">
            <v>6</v>
          </cell>
          <cell r="E182">
            <v>462075</v>
          </cell>
          <cell r="F182">
            <v>2772450</v>
          </cell>
          <cell r="G182">
            <v>2.9999999999999997E-4</v>
          </cell>
        </row>
        <row r="183">
          <cell r="A183">
            <v>25.21</v>
          </cell>
          <cell r="B183" t="str">
            <v>SUMINISTRO E INSTALACIÓN VENTANA ALUMINIO CORREDIZA VIDRIO 4MM TIPO V-13</v>
          </cell>
          <cell r="C183" t="str">
            <v>UND</v>
          </cell>
          <cell r="D183">
            <v>4</v>
          </cell>
          <cell r="E183">
            <v>1036260</v>
          </cell>
          <cell r="F183">
            <v>4145040</v>
          </cell>
          <cell r="G183">
            <v>4.4999999999999999E-4</v>
          </cell>
        </row>
        <row r="184">
          <cell r="A184">
            <v>25.22</v>
          </cell>
          <cell r="B184" t="str">
            <v>SUMINISTRO E INSTALACIÓN MALLA MICRO PERFORADA</v>
          </cell>
          <cell r="C184" t="str">
            <v>M2</v>
          </cell>
          <cell r="D184">
            <v>400</v>
          </cell>
          <cell r="E184">
            <v>75750</v>
          </cell>
          <cell r="F184">
            <v>30300000</v>
          </cell>
          <cell r="G184">
            <v>3.2599999999999999E-3</v>
          </cell>
        </row>
        <row r="185">
          <cell r="A185">
            <v>25.23</v>
          </cell>
          <cell r="B185" t="str">
            <v>SUMINISTRO E INSTALACIÓN PASAMANOS METÁLICOS ACERO INOXIDABLE 2" ESCALERAS</v>
          </cell>
          <cell r="C185" t="str">
            <v>ML</v>
          </cell>
          <cell r="D185">
            <v>60</v>
          </cell>
          <cell r="E185">
            <v>128876</v>
          </cell>
          <cell r="F185">
            <v>7732560</v>
          </cell>
          <cell r="G185">
            <v>8.3000000000000001E-4</v>
          </cell>
        </row>
        <row r="186">
          <cell r="A186">
            <v>25.24</v>
          </cell>
          <cell r="B186" t="str">
            <v>SUMINISTRO E INSTALACIÓN BARANDA EN ACERO INOXIDABLE 2" PARA RAMPAS</v>
          </cell>
          <cell r="C186" t="str">
            <v>ML</v>
          </cell>
          <cell r="D186">
            <v>175.84</v>
          </cell>
          <cell r="E186">
            <v>353500</v>
          </cell>
          <cell r="F186">
            <v>62159440</v>
          </cell>
          <cell r="G186">
            <v>6.6800000000000002E-3</v>
          </cell>
        </row>
        <row r="187">
          <cell r="A187">
            <v>25.25</v>
          </cell>
          <cell r="B187" t="str">
            <v>SUMINISTRO E INSTALACION DIVISIONES ENTAMBORADAS PARA BATERÍA SANITARIA EN ACERO INOXIDABLE CAL. 18</v>
          </cell>
          <cell r="C187" t="str">
            <v>M2</v>
          </cell>
          <cell r="D187">
            <v>182.46</v>
          </cell>
          <cell r="E187">
            <v>404578</v>
          </cell>
          <cell r="F187">
            <v>73819302</v>
          </cell>
          <cell r="G187">
            <v>7.9399999999999991E-3</v>
          </cell>
        </row>
        <row r="188">
          <cell r="A188">
            <v>25.26</v>
          </cell>
          <cell r="B188" t="str">
            <v>SUMINISTRO E INSTALACION CERRAMIENTO PERIMETRAL EN REJA METALICA TUBULAR 2" CAL.18, INCLUYE PINTURA</v>
          </cell>
          <cell r="C188" t="str">
            <v>ML</v>
          </cell>
          <cell r="D188">
            <v>449</v>
          </cell>
          <cell r="E188">
            <v>187200</v>
          </cell>
          <cell r="F188">
            <v>84052800</v>
          </cell>
          <cell r="G188">
            <v>9.0399999999999994E-3</v>
          </cell>
        </row>
        <row r="189">
          <cell r="A189">
            <v>25.27</v>
          </cell>
          <cell r="B189" t="str">
            <v>SUMINISTRO E INSTALACION PUERTA VEHICULAR METALICA TUBULAR 2" CAL.14, INCLUYE PINTURA</v>
          </cell>
          <cell r="C189" t="str">
            <v>UND</v>
          </cell>
          <cell r="D189">
            <v>2</v>
          </cell>
          <cell r="E189">
            <v>2285400</v>
          </cell>
          <cell r="F189">
            <v>4570800</v>
          </cell>
          <cell r="G189">
            <v>4.8999999999999998E-4</v>
          </cell>
        </row>
        <row r="190">
          <cell r="A190">
            <v>0</v>
          </cell>
          <cell r="B190">
            <v>0</v>
          </cell>
          <cell r="C190">
            <v>0</v>
          </cell>
          <cell r="D190">
            <v>0</v>
          </cell>
          <cell r="E190">
            <v>0</v>
          </cell>
          <cell r="F190">
            <v>647359096</v>
          </cell>
          <cell r="G190">
            <v>6.9620000000000001E-2</v>
          </cell>
        </row>
        <row r="191">
          <cell r="A191">
            <v>26</v>
          </cell>
          <cell r="B191" t="str">
            <v>CIELOFALSOS</v>
          </cell>
          <cell r="C191">
            <v>0</v>
          </cell>
          <cell r="D191">
            <v>0</v>
          </cell>
          <cell r="E191">
            <v>0</v>
          </cell>
          <cell r="F191">
            <v>0</v>
          </cell>
          <cell r="G191">
            <v>0</v>
          </cell>
        </row>
        <row r="192">
          <cell r="A192">
            <v>26.1</v>
          </cell>
          <cell r="B192" t="str">
            <v>SUMINISTRO E INSTALACIÓN DE PANEL YESO PARA CIELO RASOS</v>
          </cell>
          <cell r="C192" t="str">
            <v>M2</v>
          </cell>
          <cell r="D192">
            <v>6782.49</v>
          </cell>
          <cell r="E192">
            <v>38000</v>
          </cell>
          <cell r="F192">
            <v>257734620</v>
          </cell>
          <cell r="G192">
            <v>2.7709999999999999E-2</v>
          </cell>
        </row>
        <row r="193">
          <cell r="A193">
            <v>0</v>
          </cell>
          <cell r="B193">
            <v>0</v>
          </cell>
          <cell r="C193">
            <v>0</v>
          </cell>
          <cell r="D193">
            <v>0</v>
          </cell>
          <cell r="E193">
            <v>0</v>
          </cell>
          <cell r="F193">
            <v>257734620</v>
          </cell>
          <cell r="G193">
            <v>2.7709999999999999E-2</v>
          </cell>
        </row>
        <row r="194">
          <cell r="A194">
            <v>27</v>
          </cell>
          <cell r="B194" t="str">
            <v>PORTERÍA</v>
          </cell>
          <cell r="C194">
            <v>0</v>
          </cell>
          <cell r="D194">
            <v>0</v>
          </cell>
          <cell r="E194">
            <v>0</v>
          </cell>
          <cell r="F194">
            <v>0</v>
          </cell>
          <cell r="G194">
            <v>0</v>
          </cell>
        </row>
        <row r="195">
          <cell r="A195">
            <v>27.1</v>
          </cell>
          <cell r="B195" t="str">
            <v>ACERO DE REFUERZO PORTERÍA 420 MPA</v>
          </cell>
          <cell r="C195" t="str">
            <v>KG</v>
          </cell>
          <cell r="D195">
            <v>6543.46</v>
          </cell>
          <cell r="E195">
            <v>3038</v>
          </cell>
          <cell r="F195">
            <v>19879031</v>
          </cell>
          <cell r="G195">
            <v>2.14E-3</v>
          </cell>
        </row>
        <row r="196">
          <cell r="A196">
            <v>27.2</v>
          </cell>
          <cell r="B196" t="str">
            <v>CONCRETO CIMENTACION PORTERÍAS 21 MPA</v>
          </cell>
          <cell r="C196" t="str">
            <v>M3</v>
          </cell>
          <cell r="D196">
            <v>34.96</v>
          </cell>
          <cell r="E196">
            <v>559904</v>
          </cell>
          <cell r="F196">
            <v>19574244</v>
          </cell>
          <cell r="G196">
            <v>2.0999999999999999E-3</v>
          </cell>
        </row>
        <row r="197">
          <cell r="A197">
            <v>27.3</v>
          </cell>
          <cell r="B197" t="str">
            <v>CONCRETO COLUMNAS PORTERÍAS 21 MPA</v>
          </cell>
          <cell r="C197" t="str">
            <v>M3</v>
          </cell>
          <cell r="D197">
            <v>46.19</v>
          </cell>
          <cell r="E197">
            <v>673978</v>
          </cell>
          <cell r="F197">
            <v>31131044</v>
          </cell>
          <cell r="G197">
            <v>3.3500000000000001E-3</v>
          </cell>
        </row>
        <row r="198">
          <cell r="A198">
            <v>27.4</v>
          </cell>
          <cell r="B198" t="str">
            <v>CONCRETO VIGAS DE AMARRE Y CORONACION PORTERÍAS 21 MPA</v>
          </cell>
          <cell r="C198" t="str">
            <v>M3</v>
          </cell>
          <cell r="D198">
            <v>17.21</v>
          </cell>
          <cell r="E198">
            <v>628700</v>
          </cell>
          <cell r="F198">
            <v>10819927</v>
          </cell>
          <cell r="G198">
            <v>1.16E-3</v>
          </cell>
        </row>
        <row r="199">
          <cell r="A199">
            <v>27.5</v>
          </cell>
          <cell r="B199" t="str">
            <v>MUROS LADRILLO ESTRUCTURAL SOGA 10X12X29CM PORTERÍAS, INCLUYE REFUERZO Y DOVELAS EN GROUTING 21 MPA</v>
          </cell>
          <cell r="C199" t="str">
            <v>M2</v>
          </cell>
          <cell r="D199">
            <v>307.69</v>
          </cell>
          <cell r="E199">
            <v>59027</v>
          </cell>
          <cell r="F199">
            <v>18162018</v>
          </cell>
          <cell r="G199">
            <v>1.9499999999999999E-3</v>
          </cell>
        </row>
        <row r="200">
          <cell r="A200">
            <v>27.6</v>
          </cell>
          <cell r="B200" t="str">
            <v>ESTRUCTURA METÁLICA PARA CUBIERTA A-36 PORTERÍAS</v>
          </cell>
          <cell r="C200" t="str">
            <v>KG</v>
          </cell>
          <cell r="D200">
            <v>3075.53</v>
          </cell>
          <cell r="E200">
            <v>7500</v>
          </cell>
          <cell r="F200">
            <v>23066475</v>
          </cell>
          <cell r="G200">
            <v>2.48E-3</v>
          </cell>
        </row>
        <row r="201">
          <cell r="A201">
            <v>27.7</v>
          </cell>
          <cell r="B201" t="str">
            <v>SUMINISTRO E INSTALACIÓN TEJA TERMO ACÚSTICA, TIPO  SANDWICH TRAPEZOIDAL COLOR BLANCO PORTERÍAS</v>
          </cell>
          <cell r="C201" t="str">
            <v>M2</v>
          </cell>
          <cell r="D201">
            <v>480.25</v>
          </cell>
          <cell r="E201">
            <v>121200</v>
          </cell>
          <cell r="F201">
            <v>58206300</v>
          </cell>
          <cell r="G201">
            <v>6.2599999999999999E-3</v>
          </cell>
        </row>
        <row r="202">
          <cell r="A202">
            <v>27.8</v>
          </cell>
          <cell r="B202" t="str">
            <v>CANAL EN LÁMINA GALVANIZADA CAL.20 PORTERÍAS, INCLUYE ACABADO EN ANTICORROSIVO Y ESMALTE</v>
          </cell>
          <cell r="C202" t="str">
            <v>ML</v>
          </cell>
          <cell r="D202">
            <v>31</v>
          </cell>
          <cell r="E202">
            <v>56421</v>
          </cell>
          <cell r="F202">
            <v>1749051</v>
          </cell>
          <cell r="G202">
            <v>1.9000000000000001E-4</v>
          </cell>
        </row>
        <row r="203">
          <cell r="A203">
            <v>27.9</v>
          </cell>
          <cell r="B203" t="str">
            <v>REPELLO DE MUROS MORTERO 1:3 PORTERÍA</v>
          </cell>
          <cell r="C203" t="str">
            <v>M2</v>
          </cell>
          <cell r="D203">
            <v>221.48</v>
          </cell>
          <cell r="E203">
            <v>14500</v>
          </cell>
          <cell r="F203">
            <v>3211460</v>
          </cell>
          <cell r="G203">
            <v>3.5E-4</v>
          </cell>
        </row>
        <row r="204">
          <cell r="A204" t="str">
            <v>27.10</v>
          </cell>
          <cell r="B204" t="str">
            <v>CONCRETO PISO PRIMARIO EN INTERIORES 21 MPA e=0.07 MT PORTERÍAS</v>
          </cell>
          <cell r="C204" t="str">
            <v>M2</v>
          </cell>
          <cell r="D204">
            <v>372.7</v>
          </cell>
          <cell r="E204">
            <v>30191</v>
          </cell>
          <cell r="F204">
            <v>11252186</v>
          </cell>
          <cell r="G204">
            <v>1.2099999999999999E-3</v>
          </cell>
        </row>
        <row r="205">
          <cell r="A205">
            <v>27.11</v>
          </cell>
          <cell r="B205" t="str">
            <v>SUMINISTRO E INSTALACION DE PISO EN CERAMICA TRAFICO 4, INCLUYE ALISTADO EN MORTERO 1:4 PORTERÍAS</v>
          </cell>
          <cell r="C205" t="str">
            <v>M2</v>
          </cell>
          <cell r="D205">
            <v>299.44</v>
          </cell>
          <cell r="E205">
            <v>62732</v>
          </cell>
          <cell r="F205">
            <v>18784470</v>
          </cell>
          <cell r="G205">
            <v>2.0200000000000001E-3</v>
          </cell>
        </row>
        <row r="206">
          <cell r="A206">
            <v>27.12</v>
          </cell>
          <cell r="B206" t="str">
            <v>PINTURA MUROS INTERIORES 3 MANOS VINILO TIPO 1 PORTERÍA</v>
          </cell>
          <cell r="C206" t="str">
            <v>M2</v>
          </cell>
          <cell r="D206">
            <v>221.48</v>
          </cell>
          <cell r="E206">
            <v>6760</v>
          </cell>
          <cell r="F206">
            <v>1497205</v>
          </cell>
          <cell r="G206">
            <v>1.6000000000000001E-4</v>
          </cell>
        </row>
        <row r="207">
          <cell r="A207">
            <v>27.13</v>
          </cell>
          <cell r="B207" t="str">
            <v>ENCHAPE PISOS BAÑOS CERAMICA ANTIDESLIZANTE COLOR GRIS 30x30, INCLUYE ALISTADO EN MORTERO 1:4 PORTERÍAS</v>
          </cell>
          <cell r="C207" t="str">
            <v>M2</v>
          </cell>
          <cell r="D207">
            <v>18.100000000000001</v>
          </cell>
          <cell r="E207">
            <v>52937</v>
          </cell>
          <cell r="F207">
            <v>958160</v>
          </cell>
          <cell r="G207">
            <v>1E-4</v>
          </cell>
        </row>
        <row r="208">
          <cell r="A208">
            <v>27.14</v>
          </cell>
          <cell r="B208" t="str">
            <v>ENCHAPE MUROS BAÑOS CERAMICA 20x30 PRIMERA CALIDAD PORTERÍAS</v>
          </cell>
          <cell r="C208" t="str">
            <v>M2</v>
          </cell>
          <cell r="D208">
            <v>28.86</v>
          </cell>
          <cell r="E208">
            <v>41492</v>
          </cell>
          <cell r="F208">
            <v>1197459</v>
          </cell>
          <cell r="G208">
            <v>1.2999999999999999E-4</v>
          </cell>
        </row>
        <row r="209">
          <cell r="A209">
            <v>27.15</v>
          </cell>
          <cell r="B209" t="str">
            <v>PUNTOS SANITARIOS 2" BAÑOS PORTERÍAS</v>
          </cell>
          <cell r="C209" t="str">
            <v>UND</v>
          </cell>
          <cell r="D209">
            <v>4</v>
          </cell>
          <cell r="E209">
            <v>44427</v>
          </cell>
          <cell r="F209">
            <v>177708</v>
          </cell>
          <cell r="G209">
            <v>2.0000000000000002E-5</v>
          </cell>
        </row>
        <row r="210">
          <cell r="A210">
            <v>27.16</v>
          </cell>
          <cell r="B210" t="str">
            <v>PUNTOS SANITARIOS 4" BAÑOS PORTERÍAS</v>
          </cell>
          <cell r="C210" t="str">
            <v>UND</v>
          </cell>
          <cell r="D210">
            <v>3</v>
          </cell>
          <cell r="E210">
            <v>93448</v>
          </cell>
          <cell r="F210">
            <v>280344</v>
          </cell>
          <cell r="G210">
            <v>3.0000000000000001E-5</v>
          </cell>
        </row>
        <row r="211">
          <cell r="A211">
            <v>27.17</v>
          </cell>
          <cell r="B211" t="str">
            <v>BAJANTE AGUAS LLUVIAS 4" PORTERÍAS</v>
          </cell>
          <cell r="C211" t="str">
            <v>ML</v>
          </cell>
          <cell r="D211">
            <v>28</v>
          </cell>
          <cell r="E211">
            <v>28909</v>
          </cell>
          <cell r="F211">
            <v>809452</v>
          </cell>
          <cell r="G211">
            <v>9.0000000000000006E-5</v>
          </cell>
        </row>
        <row r="212">
          <cell r="A212">
            <v>27.18</v>
          </cell>
          <cell r="B212" t="str">
            <v>PUNTOS HIDRÁULICOS PVC PRESIÓN DE 1/2" PORTERÍAS</v>
          </cell>
          <cell r="C212" t="str">
            <v>UND</v>
          </cell>
          <cell r="D212">
            <v>6</v>
          </cell>
          <cell r="E212">
            <v>26954</v>
          </cell>
          <cell r="F212">
            <v>161724</v>
          </cell>
          <cell r="G212">
            <v>2.0000000000000002E-5</v>
          </cell>
        </row>
        <row r="213">
          <cell r="A213">
            <v>27.19</v>
          </cell>
          <cell r="B213" t="str">
            <v>LAVAMANOS DE COLGAR PARA BAÑOS PORTERÍAS</v>
          </cell>
          <cell r="C213" t="str">
            <v>UND</v>
          </cell>
          <cell r="D213">
            <v>3</v>
          </cell>
          <cell r="E213">
            <v>157573</v>
          </cell>
          <cell r="F213">
            <v>472719</v>
          </cell>
          <cell r="G213">
            <v>5.0000000000000002E-5</v>
          </cell>
        </row>
        <row r="214">
          <cell r="A214" t="str">
            <v>27.20</v>
          </cell>
          <cell r="B214" t="str">
            <v>SANITARIO COMPLETO TIPO FLUXÓMETRO PORTERÍAS</v>
          </cell>
          <cell r="C214" t="str">
            <v>UND</v>
          </cell>
          <cell r="D214">
            <v>3</v>
          </cell>
          <cell r="E214">
            <v>658649</v>
          </cell>
          <cell r="F214">
            <v>1975947</v>
          </cell>
          <cell r="G214">
            <v>2.1000000000000001E-4</v>
          </cell>
        </row>
        <row r="215">
          <cell r="A215">
            <v>27.21</v>
          </cell>
          <cell r="B215" t="str">
            <v>SUMINISTRO E INSTALACIÓN PUERTA PERSIANA ALUMINIO TIPO P-3 PORTERÍAS, INCLUYE CERRADURA TIPO YALE</v>
          </cell>
          <cell r="C215" t="str">
            <v>UND</v>
          </cell>
          <cell r="D215">
            <v>3</v>
          </cell>
          <cell r="E215">
            <v>538771</v>
          </cell>
          <cell r="F215">
            <v>1616313</v>
          </cell>
          <cell r="G215">
            <v>1.7000000000000001E-4</v>
          </cell>
        </row>
        <row r="216">
          <cell r="A216">
            <v>27.22</v>
          </cell>
          <cell r="B216" t="str">
            <v>SUMINISTRO E INSTALACIÓN PUERTA ALUMINIO TIPO P-4 PORTERÍAS, INCLUYE VIDRIO 4MM Y CERRADURA TIPO YALE</v>
          </cell>
          <cell r="C216" t="str">
            <v>UND</v>
          </cell>
          <cell r="D216">
            <v>2</v>
          </cell>
          <cell r="E216">
            <v>405641</v>
          </cell>
          <cell r="F216">
            <v>811282</v>
          </cell>
          <cell r="G216">
            <v>9.0000000000000006E-5</v>
          </cell>
        </row>
        <row r="217">
          <cell r="A217">
            <v>27.23</v>
          </cell>
          <cell r="B217" t="str">
            <v>SUMINISTRO E INSTALACIÓN VENTANA ALUMINIO PORTERÍAS CORREDIZA VIDRIO 4MM TIPO V-2</v>
          </cell>
          <cell r="C217" t="str">
            <v>UND</v>
          </cell>
          <cell r="D217">
            <v>2</v>
          </cell>
          <cell r="E217">
            <v>585052</v>
          </cell>
          <cell r="F217">
            <v>1170104</v>
          </cell>
          <cell r="G217">
            <v>1.2999999999999999E-4</v>
          </cell>
        </row>
        <row r="218">
          <cell r="A218">
            <v>27.24</v>
          </cell>
          <cell r="B218" t="str">
            <v>SUMINISTRO E INSTALACIÓN PERSIANA ALUMINIO PORTERÍAS TIPO V-5</v>
          </cell>
          <cell r="C218" t="str">
            <v>UND</v>
          </cell>
          <cell r="D218">
            <v>3</v>
          </cell>
          <cell r="E218">
            <v>218334</v>
          </cell>
          <cell r="F218">
            <v>655002</v>
          </cell>
          <cell r="G218">
            <v>6.9999999999999994E-5</v>
          </cell>
        </row>
        <row r="219">
          <cell r="A219">
            <v>27.25</v>
          </cell>
          <cell r="B219" t="str">
            <v>SUMINISTRO E INSTALACIÓN VENTANA ALUMINIO PORTERÍAS CORREDIZA VIDRIO 4MM TIPO V-7</v>
          </cell>
          <cell r="C219" t="str">
            <v>UND</v>
          </cell>
          <cell r="D219">
            <v>1</v>
          </cell>
          <cell r="E219">
            <v>372690</v>
          </cell>
          <cell r="F219">
            <v>372690</v>
          </cell>
          <cell r="G219">
            <v>4.0000000000000003E-5</v>
          </cell>
        </row>
        <row r="220">
          <cell r="A220">
            <v>27.26</v>
          </cell>
          <cell r="B220" t="str">
            <v>SUMINISTRO E INSTALACIÓN VENTANA ALUMINIO PORTERÍAS CORREDIZA VIDRIO 4MM TIPO V-8</v>
          </cell>
          <cell r="C220" t="str">
            <v>UND</v>
          </cell>
          <cell r="D220">
            <v>1</v>
          </cell>
          <cell r="E220">
            <v>645538</v>
          </cell>
          <cell r="F220">
            <v>645538</v>
          </cell>
          <cell r="G220">
            <v>6.9999999999999994E-5</v>
          </cell>
        </row>
        <row r="221">
          <cell r="A221">
            <v>27.27</v>
          </cell>
          <cell r="B221" t="str">
            <v>SUMINISTRO E INSTALACIÓN DE PANEL YESO PARA CIELO RASOS</v>
          </cell>
          <cell r="C221" t="str">
            <v>M2</v>
          </cell>
          <cell r="D221">
            <v>373</v>
          </cell>
          <cell r="E221">
            <v>38000</v>
          </cell>
          <cell r="F221">
            <v>14174000</v>
          </cell>
          <cell r="G221">
            <v>1.5200000000000001E-3</v>
          </cell>
        </row>
        <row r="222">
          <cell r="A222">
            <v>0</v>
          </cell>
          <cell r="B222">
            <v>0</v>
          </cell>
          <cell r="C222">
            <v>0</v>
          </cell>
          <cell r="D222">
            <v>0</v>
          </cell>
          <cell r="E222">
            <v>0</v>
          </cell>
          <cell r="F222">
            <v>242811853</v>
          </cell>
          <cell r="G222">
            <v>2.6109999999999998E-2</v>
          </cell>
        </row>
        <row r="223">
          <cell r="A223">
            <v>0</v>
          </cell>
          <cell r="B223">
            <v>0</v>
          </cell>
          <cell r="C223">
            <v>0</v>
          </cell>
          <cell r="D223">
            <v>0</v>
          </cell>
          <cell r="E223">
            <v>0</v>
          </cell>
          <cell r="F223">
            <v>0</v>
          </cell>
          <cell r="G223">
            <v>0</v>
          </cell>
        </row>
        <row r="224">
          <cell r="A224">
            <v>0</v>
          </cell>
          <cell r="B224" t="str">
            <v>COSTO DIRECTO</v>
          </cell>
          <cell r="C224">
            <v>0</v>
          </cell>
          <cell r="D224">
            <v>0</v>
          </cell>
          <cell r="E224">
            <v>0</v>
          </cell>
          <cell r="F224">
            <v>5057605007</v>
          </cell>
          <cell r="G224">
            <v>0</v>
          </cell>
        </row>
      </sheetData>
      <sheetData sheetId="6"/>
      <sheetData sheetId="7"/>
      <sheetData sheetId="8"/>
      <sheetData sheetId="9"/>
      <sheetData sheetId="10"/>
      <sheetData sheetId="11">
        <row r="4">
          <cell r="A4" t="str">
            <v xml:space="preserve"> Item </v>
          </cell>
          <cell r="B4" t="str">
            <v xml:space="preserve"> Descripción </v>
          </cell>
          <cell r="C4" t="str">
            <v xml:space="preserve"> Unidad </v>
          </cell>
          <cell r="D4" t="str">
            <v xml:space="preserve"> Cantidad </v>
          </cell>
          <cell r="E4" t="str">
            <v xml:space="preserve"> Valor Unit. </v>
          </cell>
          <cell r="F4" t="str">
            <v xml:space="preserve"> Valor Parcial </v>
          </cell>
          <cell r="G4" t="str">
            <v xml:space="preserve"> Aporte % </v>
          </cell>
        </row>
        <row r="5">
          <cell r="A5">
            <v>1</v>
          </cell>
          <cell r="B5" t="str">
            <v>MEDIA TENSIÓN - TRANSFORMADOR - TABLERO GENERAL</v>
          </cell>
          <cell r="C5">
            <v>0</v>
          </cell>
          <cell r="D5">
            <v>0</v>
          </cell>
          <cell r="E5">
            <v>0</v>
          </cell>
          <cell r="F5">
            <v>0</v>
          </cell>
          <cell r="G5">
            <v>0</v>
          </cell>
        </row>
        <row r="6">
          <cell r="A6">
            <v>1.01</v>
          </cell>
          <cell r="B6" t="str">
            <v>CAMBIO DE  RED AEREA  A SUBTERRANEA -incluye protecciones (cortacircuitos con fusibles y DPS)- incluye suministro e instalación terminales premoldeados tipo exterior 15 kV- 2 tubos de 4" tipo IMC instalados en poste - elementos de fijación necesarios - crucetas , diagonales , tornillería</v>
          </cell>
          <cell r="C6" t="str">
            <v>GLB</v>
          </cell>
          <cell r="D6">
            <v>1</v>
          </cell>
          <cell r="E6">
            <v>5000000</v>
          </cell>
          <cell r="F6">
            <v>5000000</v>
          </cell>
          <cell r="G6">
            <v>5.4000000000000001E-4</v>
          </cell>
        </row>
        <row r="7">
          <cell r="A7">
            <v>1.02</v>
          </cell>
          <cell r="B7" t="str">
            <v>CABLEADO RED MEDIA TENSION SUBTERRANEA - POR  CANALIZACION EN DUCTO PVC DE 4" -INCLUYE  CABLE   3 x # 1/0 Cu-XLPE MV 90 - 15 KV - al 100 % - 3 fases- al cable de realizársele prueba de aislamiento una vez instalado- incluye suministro e instalación de 2 tubos IMC 4" para bajante cometida media tensión - capacete hasta celda tipo QM (SF6)(usando celda de remonta)- Incluye suministro e instalación de terminales premoldeados tipo interior para 15 kV</v>
          </cell>
          <cell r="C7" t="str">
            <v>ML</v>
          </cell>
          <cell r="D7">
            <v>30</v>
          </cell>
          <cell r="E7">
            <v>393333.33333333337</v>
          </cell>
          <cell r="F7">
            <v>11800000.000000002</v>
          </cell>
          <cell r="G7">
            <v>1.2700000000000001E-3</v>
          </cell>
        </row>
        <row r="8">
          <cell r="A8">
            <v>1.03</v>
          </cell>
          <cell r="B8" t="str">
            <v>Suministro e instalación de equipo de medida por el nivel de tensión 2 - 3 PT , 3 CT, medidor con tele medida , bloque de pruebas, caja de medidor, tubería metálica flexible, cables conexión colores , tubería metálica - crucetas , diagonales , tornillería- ver diagrama unifilar</v>
          </cell>
          <cell r="C8" t="str">
            <v>UND</v>
          </cell>
          <cell r="D8">
            <v>1</v>
          </cell>
          <cell r="E8">
            <v>25885000</v>
          </cell>
          <cell r="F8">
            <v>25885000</v>
          </cell>
          <cell r="G8">
            <v>2.7799999999999999E-3</v>
          </cell>
        </row>
        <row r="9">
          <cell r="A9">
            <v>1.04</v>
          </cell>
          <cell r="B9" t="str">
            <v>Construcción de cámara de inspección media tensión de 1.5 X 1.0 X1.0 mts en concreto reforzado , marco metálico- norma operador de red</v>
          </cell>
          <cell r="C9" t="str">
            <v>UND</v>
          </cell>
          <cell r="D9">
            <v>1</v>
          </cell>
          <cell r="E9">
            <v>700000</v>
          </cell>
          <cell r="F9">
            <v>700000</v>
          </cell>
          <cell r="G9">
            <v>8.0000000000000007E-5</v>
          </cell>
        </row>
        <row r="10">
          <cell r="A10">
            <v>1.05</v>
          </cell>
          <cell r="B10" t="str">
            <v>Construcción Canalización en tubo  PVC para acometida media tensión en   2 DUCTOS 4 " PVC -Cinta de demarcación en excavación</v>
          </cell>
          <cell r="C10" t="str">
            <v>ML</v>
          </cell>
          <cell r="D10">
            <v>12</v>
          </cell>
          <cell r="E10">
            <v>136220</v>
          </cell>
          <cell r="F10">
            <v>1634640</v>
          </cell>
          <cell r="G10">
            <v>1.8000000000000001E-4</v>
          </cell>
        </row>
        <row r="11">
          <cell r="A11">
            <v>1.06</v>
          </cell>
          <cell r="B11" t="str">
            <v>Suministro transformador en aceite dieléctrico mineral   de 300  kVA - 3 FASES -  13200  V -   214 V/123 V - DYn5- Refrigeracion ONAN - ruedas- protocolo de pruebas.</v>
          </cell>
          <cell r="C11" t="str">
            <v>UND</v>
          </cell>
          <cell r="D11">
            <v>1</v>
          </cell>
          <cell r="E11">
            <v>25500000</v>
          </cell>
          <cell r="F11">
            <v>25500000</v>
          </cell>
          <cell r="G11">
            <v>2.7399999999999998E-3</v>
          </cell>
        </row>
        <row r="12">
          <cell r="A12">
            <v>1.07</v>
          </cell>
          <cell r="B12" t="str">
            <v xml:space="preserve"> suministro e instalación de celda de transformador (PARA 300 kVA)  en lamina acero cold rolled (norma RETIE) -Barra de tierras para equipotenciar</v>
          </cell>
          <cell r="C12" t="str">
            <v>UND</v>
          </cell>
          <cell r="D12">
            <v>1</v>
          </cell>
          <cell r="E12">
            <v>4500000</v>
          </cell>
          <cell r="F12">
            <v>4500000</v>
          </cell>
          <cell r="G12">
            <v>4.8000000000000001E-4</v>
          </cell>
        </row>
        <row r="13">
          <cell r="A13">
            <v>1.08</v>
          </cell>
          <cell r="B13" t="str">
            <v xml:space="preserve">Instalación transformador en aceite   de 300  kVA - 3 FASES -  13200  V -   214 V/123 V - DYn5 - </v>
          </cell>
          <cell r="C13" t="str">
            <v>UND</v>
          </cell>
          <cell r="D13">
            <v>1</v>
          </cell>
          <cell r="E13">
            <v>2000000</v>
          </cell>
          <cell r="F13">
            <v>2000000</v>
          </cell>
          <cell r="G13">
            <v>2.2000000000000001E-4</v>
          </cell>
        </row>
        <row r="14">
          <cell r="A14">
            <v>1.0900000000000001</v>
          </cell>
          <cell r="B14" t="str">
            <v>Suministro e instalación de tablero general TGD-SUBESTACION- 3F/ 5H, contiene :-barraje en cobre electrolítico de 1200 A, barraje de neutros, barraje de tierras,  totalizador con interruptor termo magnético en caja moldeada de 3 x 1000 A (ajustable y motorizado),Interruptores termo magnéticos en caja moldeada de acuerdo al diagrama unifilar y 4 reservas en barraje. - Medidor multifuncional con display (tensión , corriente, FP) , 3 transformadores de corriente tipo toroide  1000/5A- Dispositivo de protección contra sobretensiones DPS Clase B In&gt;50Kamp con acometida de conexión y protección- INCLUYE suministro e instalación de  bornas Cu electro plateado de ponchar 2/0 awg para conexión de puesta a tierra- transferencia automática para 160 kVA- banco de condensadores con control automático</v>
          </cell>
          <cell r="C14" t="str">
            <v>UND</v>
          </cell>
          <cell r="D14">
            <v>1</v>
          </cell>
          <cell r="E14">
            <v>22000000</v>
          </cell>
          <cell r="F14">
            <v>22000000</v>
          </cell>
          <cell r="G14">
            <v>2.3700000000000001E-3</v>
          </cell>
        </row>
        <row r="15">
          <cell r="A15" t="str">
            <v>1,10</v>
          </cell>
          <cell r="B15" t="str">
            <v>CABLEADO RED MEDIA TENSION  - POR  cárcamo para conexión entre salida de la celda tipo QM y los bornes de media tensión del transformador  -INCLUYE  CABLE   3 x # 1/0  Cu-XLPE MV 90 - 15 KV - al 100 % - 3 fases- el cable de realizársele prueba de aislamiento una vez instalado- incluye suministro e instalación de terminales premoldeados tipo interior para 15 kV (2 juegos)</v>
          </cell>
          <cell r="C15" t="str">
            <v>ML</v>
          </cell>
          <cell r="D15">
            <v>15</v>
          </cell>
          <cell r="E15">
            <v>164000</v>
          </cell>
          <cell r="F15">
            <v>2460000</v>
          </cell>
          <cell r="G15">
            <v>2.5999999999999998E-4</v>
          </cell>
        </row>
        <row r="16">
          <cell r="A16">
            <v>1.1100000000000001</v>
          </cell>
          <cell r="B16" t="str">
            <v>Suministro e instalacion Acometida a tablero TGD-SUBESTACION-  Desde TRANSFORMADOR DE 300 kVA en Cable    3 x3 # 400 mcm Cu.THHN + 3x # 400 mcm  Cu.THHN + 1 x # 2/0 CuDD . Por cárcamo -incluye cable , M.O, marquillas identificación, amarras plásticas. Incluye suministro e instalación conectores de cobre electro plateado de ponchado para el calibre de la acometida</v>
          </cell>
          <cell r="C16" t="str">
            <v>ML</v>
          </cell>
          <cell r="D16">
            <v>12</v>
          </cell>
          <cell r="E16">
            <v>806666.66666666663</v>
          </cell>
          <cell r="F16">
            <v>9680000</v>
          </cell>
          <cell r="G16">
            <v>1.0399999999999999E-3</v>
          </cell>
        </row>
        <row r="17">
          <cell r="A17">
            <v>1.1200000000000001</v>
          </cell>
          <cell r="B17" t="str">
            <v>Construcción de caseta subestación - bases equipos- cárcamos media y baja tensión  con tapa en lamina de alfajor-  area  14 x 8.60 y una altura 2,80 metros. Piso en concreto de 3.000 PSI, con carcamo doble de 15 cms de altura y trampa de arena de 65 cms de profundidad, muros en ladrillo a la vista y techo de eternit.  ver plano</v>
          </cell>
          <cell r="C17" t="str">
            <v>GLB</v>
          </cell>
          <cell r="D17">
            <v>1</v>
          </cell>
          <cell r="E17">
            <v>22000000</v>
          </cell>
          <cell r="F17">
            <v>22000000</v>
          </cell>
          <cell r="G17">
            <v>2.3700000000000001E-3</v>
          </cell>
        </row>
        <row r="18">
          <cell r="A18">
            <v>1.1299999999999999</v>
          </cell>
          <cell r="B18" t="str">
            <v>Suministro e instalación de celda de media tensión tipo QM -SM6  SCHNNEIDER con fusibles (aislada en SF6) Con seccionador de puesta a tierra y celda de remonta - incluye fusibles</v>
          </cell>
          <cell r="C18" t="str">
            <v>UND</v>
          </cell>
          <cell r="D18">
            <v>1</v>
          </cell>
          <cell r="E18">
            <v>22000000</v>
          </cell>
          <cell r="F18">
            <v>22000000</v>
          </cell>
          <cell r="G18">
            <v>2.3700000000000001E-3</v>
          </cell>
        </row>
        <row r="19">
          <cell r="A19">
            <v>0</v>
          </cell>
          <cell r="B19">
            <v>0</v>
          </cell>
          <cell r="C19">
            <v>0</v>
          </cell>
          <cell r="D19">
            <v>0</v>
          </cell>
          <cell r="E19">
            <v>0</v>
          </cell>
          <cell r="F19">
            <v>155159640</v>
          </cell>
          <cell r="G19">
            <v>1.67E-2</v>
          </cell>
        </row>
        <row r="20">
          <cell r="A20" t="str">
            <v>2</v>
          </cell>
          <cell r="B20" t="str">
            <v>ACOMETIDAS ELÉCTRICAS</v>
          </cell>
          <cell r="C20">
            <v>0</v>
          </cell>
          <cell r="D20">
            <v>0</v>
          </cell>
          <cell r="E20">
            <v>0</v>
          </cell>
          <cell r="F20">
            <v>0</v>
          </cell>
          <cell r="G20">
            <v>0</v>
          </cell>
        </row>
        <row r="21">
          <cell r="A21">
            <v>2.0099999999999998</v>
          </cell>
          <cell r="B21" t="str">
            <v>Acometida a tablero TDK1 Desde tablero TGD-SUBESTACION en Cable    1 x # 8 Cu.THHN + 1 x # 8  Cu.THHN + 1 x # 8 Cu THHN. Por cárcamo y tubo PVC por canalización -incluye cable , M.O, marquillas identificación, amarras plásticas. Incluye suministro e instalación conectores de cobre electro plateado de ponchado mecánico para el calibre de la acometida</v>
          </cell>
          <cell r="C21" t="str">
            <v>ML</v>
          </cell>
          <cell r="D21">
            <v>110</v>
          </cell>
          <cell r="E21">
            <v>12789.09090909091</v>
          </cell>
          <cell r="F21">
            <v>1406800</v>
          </cell>
          <cell r="G21">
            <v>1.4999999999999999E-4</v>
          </cell>
        </row>
        <row r="22">
          <cell r="A22">
            <v>2.02</v>
          </cell>
          <cell r="B22" t="str">
            <v>Acometida a tablero TDK2 Desde tablero TG-SUBESTACION en Cable    1 x # 8 Cu.THHN + 1 x # 8  Cu.THHN + 1 x # 8 Cu THHN. Por cárcamo y tubo PVC por canalización -incluye cable , M.O, marquillas identificación, amarras plasticas.Incluye suministro e instalación conectores de cobre electro plateado de ponchado mecánico para el calibre de la acometida</v>
          </cell>
          <cell r="C22" t="str">
            <v>ML</v>
          </cell>
          <cell r="D22">
            <v>120</v>
          </cell>
          <cell r="E22">
            <v>12789.09090909091</v>
          </cell>
          <cell r="F22">
            <v>1534690.9090909092</v>
          </cell>
          <cell r="G22">
            <v>1.7000000000000001E-4</v>
          </cell>
        </row>
        <row r="23">
          <cell r="A23">
            <v>2.0299999999999998</v>
          </cell>
          <cell r="B23" t="str">
            <v>Acometida a tablero TDK3 Desde tablero TGD-SUBESTACION en Cable    1 x # 8 Cu.THHN + 1 x # 8  Cu.THHN + 1 x # 8 Cu THHN.Por cárcamo y tubo PVC por canalización -incluye cable , M.O, marquillas identificación, amarras plasticas.Incluye suministro e instalación conectores de cobre electro plateado de ponchado mecánico para el calibre de la acometida</v>
          </cell>
          <cell r="C23" t="str">
            <v>ML</v>
          </cell>
          <cell r="D23">
            <v>120</v>
          </cell>
          <cell r="E23">
            <v>12789.09090909091</v>
          </cell>
          <cell r="F23">
            <v>1534690.9090909092</v>
          </cell>
          <cell r="G23">
            <v>1.7000000000000001E-4</v>
          </cell>
        </row>
        <row r="24">
          <cell r="A24">
            <v>2.04</v>
          </cell>
          <cell r="B24" t="str">
            <v>Acometida a tablero TDAAP3-1 - Desde tablero TGD-SUBESTACION en Cable    3 # 2 Cu.THHN + 1 # 2  Cu.THHN + 1#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24" t="str">
            <v>ML</v>
          </cell>
          <cell r="D24">
            <v>110</v>
          </cell>
          <cell r="E24">
            <v>50946.363636363632</v>
          </cell>
          <cell r="F24">
            <v>5604100</v>
          </cell>
          <cell r="G24">
            <v>5.9999999999999995E-4</v>
          </cell>
        </row>
        <row r="25">
          <cell r="A25">
            <v>2.0499999999999998</v>
          </cell>
          <cell r="B25" t="str">
            <v>Acometida a tablero TDAAP3-2 - Desde tablero TG-SUBESTACION en Cable    3 # 2 Cu.THHN + 1 # 2  Cu.THHN + 1#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25" t="str">
            <v>ML</v>
          </cell>
          <cell r="D25">
            <v>150</v>
          </cell>
          <cell r="E25">
            <v>50946.363636363632</v>
          </cell>
          <cell r="F25">
            <v>7641954.5454545449</v>
          </cell>
          <cell r="G25">
            <v>8.1999999999999998E-4</v>
          </cell>
        </row>
        <row r="26">
          <cell r="A26">
            <v>2.06</v>
          </cell>
          <cell r="B26" t="str">
            <v>Acometida a tablero TDSUB Desde tablero TGD-SUBESTACION en Cable    3 x # 8 Cu.THHN + 1 x # 8  Cu.THHN + 1 x # 8 Cu THHN. Por cárcamo -incluye cable , M.O, marquillas identificación, amarras plasticas,DUCTO METALICO 20X 4 cm con tapa (pintura blanca electrostática) para llegada al tablero desde el cárcamo (aterrizaje de ducto metálico con #6 CuDD con conector de cobre para bandeja)Incluye suministro e instalación conectores de cobre electro plateado de ponchado mecánico para el calibre de la acometida</v>
          </cell>
          <cell r="C26" t="str">
            <v>ML</v>
          </cell>
          <cell r="D26">
            <v>20</v>
          </cell>
          <cell r="E26">
            <v>20475</v>
          </cell>
          <cell r="F26">
            <v>409500</v>
          </cell>
          <cell r="G26">
            <v>4.0000000000000003E-5</v>
          </cell>
        </row>
        <row r="27">
          <cell r="A27">
            <v>2.0699999999999998</v>
          </cell>
          <cell r="B27" t="str">
            <v>Acometida a tablero TDIE - Desde tablero TGD-SUBESTACION en Cable    3 # 1/0 Cu.THHN + 1 # 1/0  Cu.THHN + 1# 2 Cu THHN.Por cárcamo ,tubo PVC por canalización, -incluye cable , M.O, marquillas identificación, amarras plasticas.Incluye suministro e instalación conectores de cobre electro plateado de ponchado mecánico para el calibre de la acometida</v>
          </cell>
          <cell r="C27" t="str">
            <v>ML</v>
          </cell>
          <cell r="D27">
            <v>200</v>
          </cell>
          <cell r="E27">
            <v>78930.5</v>
          </cell>
          <cell r="F27">
            <v>15786100</v>
          </cell>
          <cell r="G27">
            <v>1.6999999999999999E-3</v>
          </cell>
        </row>
        <row r="28">
          <cell r="A28">
            <v>2.08</v>
          </cell>
          <cell r="B28" t="str">
            <v>Acometida a tablero TGN-1 - Desde tablero TGD-SUBESTACION en Cable     3# 1/0 Cu.THHN + 1 # 1/0  Cu.THHN + 1# 2 Cu THHN. EN CARCAMO  -  incluye cable , M.O, marquillas identificación, amarras plásticas,-Incluye suministro e instalación conectores de cobre electro plateado de ponchado mecánico para el calibre de la acometida</v>
          </cell>
          <cell r="C28" t="str">
            <v>ML</v>
          </cell>
          <cell r="D28">
            <v>20</v>
          </cell>
          <cell r="E28">
            <v>78930.5</v>
          </cell>
          <cell r="F28">
            <v>1578610</v>
          </cell>
          <cell r="G28">
            <v>1.7000000000000001E-4</v>
          </cell>
        </row>
        <row r="29">
          <cell r="A29">
            <v>2.09</v>
          </cell>
          <cell r="B29" t="str">
            <v>Acometida a tablero TDIEMER-1 Desde tablero TGD-SUBESTACION en Cable    3 x # 4 Cu.THHN + 1 x # 4  Cu.THHN + 1 x # 6 Cu THHN. Por cárcamo ,tubo PVC por canalización-incluye cable , M.O, marquillas identificación, amarras plasticas,DUCTO METALICO 20X 4 cm con tapa (pintura blanca electrostática) para llegada al tablero desde el cárcamo (aterrizaje de ducto metálico con #6 CuDD con conector de cobre para bandeja)Incluye suministro e instalación conectores de cobre electro plateado de ponchado mecánico para el calibre de la acometida</v>
          </cell>
          <cell r="C29" t="str">
            <v>ML</v>
          </cell>
          <cell r="D29">
            <v>100</v>
          </cell>
          <cell r="E29">
            <v>39884</v>
          </cell>
          <cell r="F29">
            <v>3988400</v>
          </cell>
          <cell r="G29">
            <v>4.2999999999999999E-4</v>
          </cell>
        </row>
        <row r="30">
          <cell r="A30">
            <v>2.1</v>
          </cell>
          <cell r="B30" t="str">
            <v>Acometida a tablero TDIEMER-2 Desde tablero TGD-SUBESTACION en Cable    3 x # 4 Cu.THHN + 1 x # 4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0" t="str">
            <v>ML</v>
          </cell>
          <cell r="D30">
            <v>140</v>
          </cell>
          <cell r="E30">
            <v>39884</v>
          </cell>
          <cell r="F30">
            <v>5583760</v>
          </cell>
          <cell r="G30">
            <v>5.9999999999999995E-4</v>
          </cell>
        </row>
        <row r="31">
          <cell r="A31">
            <v>2.11</v>
          </cell>
          <cell r="B31" t="str">
            <v>Acometida a tablero TDPE- Desde tablero TGD-SUBESTACION en Cable    3 # 4Cu.THHN + 1 # 4 Cu.THHN + 1# 6 Cu THHN.Por cárcamo ,tubo PVC por canalización, -incluye cable , M.O, marquillas identificación, amarras plasticas.Incluye suministro e instalación conectores de cobre electro plateado de ponchado mecánico para el calibre de la acometida</v>
          </cell>
          <cell r="C31" t="str">
            <v>ML</v>
          </cell>
          <cell r="D31">
            <v>200</v>
          </cell>
          <cell r="E31">
            <v>39884</v>
          </cell>
          <cell r="F31">
            <v>7976800</v>
          </cell>
          <cell r="G31">
            <v>8.5999999999999998E-4</v>
          </cell>
        </row>
        <row r="32">
          <cell r="A32">
            <v>2.12</v>
          </cell>
          <cell r="B32" t="str">
            <v>Acometida a tablero TDMB Desde tableroTGD-SUBESTACION en Cable    3 x # 6 Cu.THHN + 1 x # 6  Cu.THHN + 1 x # 8 Cu THHNPor cárcamo ,tubo PVC por canalización, tubería EMT Llegada al tablero -incluye cable , M.O, marquillas identificación, amarras plasticas.Incluye suministro e instalación conectores de cobre electro plateado de ponchado mecánico para el calibre de la acometida</v>
          </cell>
          <cell r="C32" t="str">
            <v>ML</v>
          </cell>
          <cell r="D32">
            <v>30</v>
          </cell>
          <cell r="E32">
            <v>27220</v>
          </cell>
          <cell r="F32">
            <v>816600</v>
          </cell>
          <cell r="G32">
            <v>9.0000000000000006E-5</v>
          </cell>
        </row>
        <row r="33">
          <cell r="A33">
            <v>2.13</v>
          </cell>
          <cell r="B33" t="str">
            <v>Acometida a tablero TDP1-1 Desde tablero TGN-1 en Cable    3 x # 1/0 Cu.THHN + 1 x # 1/0 Cu.THHN + 1 x # 2 Cu THHN.Por cárcamo ,tubo PVC por canalización - incluye cable , M.O, marquillas identificación, amarras plásticas,-Incluye suministro e instalación conectores de cobre electro plateado de ponchado mecánico para el calibre de la acometida</v>
          </cell>
          <cell r="C33" t="str">
            <v>ML</v>
          </cell>
          <cell r="D33">
            <v>100</v>
          </cell>
          <cell r="E33">
            <v>79009</v>
          </cell>
          <cell r="F33">
            <v>7900900</v>
          </cell>
          <cell r="G33">
            <v>8.4999999999999995E-4</v>
          </cell>
        </row>
        <row r="34">
          <cell r="A34">
            <v>2.14</v>
          </cell>
          <cell r="B34" t="str">
            <v>Acometida a tablero TDP2-1 Desde tablero TGN-1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4" t="str">
            <v>ML</v>
          </cell>
          <cell r="D34">
            <v>106</v>
          </cell>
          <cell r="E34">
            <v>79009</v>
          </cell>
          <cell r="F34">
            <v>8374954</v>
          </cell>
          <cell r="G34">
            <v>8.9999999999999998E-4</v>
          </cell>
        </row>
        <row r="35">
          <cell r="A35">
            <v>2.15</v>
          </cell>
          <cell r="B35" t="str">
            <v>Acometida a tablero TDP3-1 Desde tablero TGN-1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5" t="str">
            <v>ML</v>
          </cell>
          <cell r="D35">
            <v>110</v>
          </cell>
          <cell r="E35">
            <v>79009</v>
          </cell>
          <cell r="F35">
            <v>8690990</v>
          </cell>
          <cell r="G35">
            <v>9.3000000000000005E-4</v>
          </cell>
        </row>
        <row r="36">
          <cell r="A36">
            <v>2.16</v>
          </cell>
          <cell r="B36" t="str">
            <v>Acometida a tablero TDIP1-1 Desde tablero TGN-1 en Cable    3 x # 4 Cu.THHN + 1 x # 4 Cu.THHN + 1 x # 6 Cu THHN.  -Por cárcamo ,tubo PVC por canalización -  incluye cable , M.O, marquillas identificación, amarras plásticas,.Incluye suministro e instalación conectores de cobre electro plateado de ponchado mecánico para el calibre de la acometida</v>
          </cell>
          <cell r="C36" t="str">
            <v>ML</v>
          </cell>
          <cell r="D36">
            <v>100</v>
          </cell>
          <cell r="E36">
            <v>39884</v>
          </cell>
          <cell r="F36">
            <v>3988400</v>
          </cell>
          <cell r="G36">
            <v>4.2999999999999999E-4</v>
          </cell>
        </row>
        <row r="37">
          <cell r="A37">
            <v>2.17</v>
          </cell>
          <cell r="B37" t="str">
            <v>Acometida a tablero TDIP2-1 Desde tablero TGN-1 en Cable    3 x # 4 Cu.THHN + 1 x # 6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7" t="str">
            <v>ML</v>
          </cell>
          <cell r="D37">
            <v>106</v>
          </cell>
          <cell r="E37">
            <v>39884</v>
          </cell>
          <cell r="F37">
            <v>4227704</v>
          </cell>
          <cell r="G37">
            <v>4.4999999999999999E-4</v>
          </cell>
        </row>
        <row r="38">
          <cell r="A38">
            <v>2.1800000000000002</v>
          </cell>
          <cell r="B38" t="str">
            <v>Acometida a tablero TDIP3-1 Desde tablero TGN-1 en Cable    3 x # 4 Cu.THHN + 1 x # 4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8" t="str">
            <v>ML</v>
          </cell>
          <cell r="D38">
            <v>110</v>
          </cell>
          <cell r="E38">
            <v>39884</v>
          </cell>
          <cell r="F38">
            <v>4387240</v>
          </cell>
          <cell r="G38">
            <v>4.6999999999999999E-4</v>
          </cell>
        </row>
        <row r="39">
          <cell r="A39">
            <v>2.19</v>
          </cell>
          <cell r="B39" t="str">
            <v>Acometida a tablero TGN-2 - Desde tablero TGD-SUBESTACION en Cable  3# 1/0 Cu.THHN + 1 # 1/0  Cu.THHN + 1# 2 Cu THHN.     EN CARCAMO  -  incluye cable , M.O, marquillas identificación, amarras plásticas,).Incluye suministro e instalación conectores de cobre electro plateado de ponchado mecánico para el calibre de la acometida</v>
          </cell>
          <cell r="C39" t="str">
            <v>ML</v>
          </cell>
          <cell r="D39">
            <v>20</v>
          </cell>
          <cell r="E39">
            <v>79565</v>
          </cell>
          <cell r="F39">
            <v>1591300</v>
          </cell>
          <cell r="G39">
            <v>1.7000000000000001E-4</v>
          </cell>
        </row>
        <row r="40">
          <cell r="A40">
            <v>2.2000000000000002</v>
          </cell>
          <cell r="B40" t="str">
            <v>Acometida a tablero TDP1-2 Desde tablero TGN-2 en Cable    3 x # 1/0 Cu.THHN + 1 x # 1/0 Cu.THHN + 1 x # 2 Cu THHN- Por cárcamo ,tubo PVC por canalización -  incluye cable , M.O, marquillas identificación, amarras plásticas,-Incluye suministro e instalación conectores de cobre electro plateado de ponchado mecánico para el calibre de la acometida</v>
          </cell>
          <cell r="C40" t="str">
            <v>ML</v>
          </cell>
          <cell r="D40">
            <v>140</v>
          </cell>
          <cell r="E40">
            <v>78930.5</v>
          </cell>
          <cell r="F40">
            <v>11050270</v>
          </cell>
          <cell r="G40">
            <v>1.1900000000000001E-3</v>
          </cell>
        </row>
        <row r="41">
          <cell r="A41">
            <v>2.21</v>
          </cell>
          <cell r="B41" t="str">
            <v>Acometida a tablero TDP2-2 Desde tableroTGN-2 en Cable    3 x # 1/0 Cu.THHN + 1 x # 1/0 Cu.THHN + 1 x # 2 Cu THHN.    -Por cárcamo ,tubo PVC por canalización, por bandeja escalera en buitrón-incluye cable , M.O, marquillas identificación, amarras plasticas.Incluye suministro e instalación conectores de cobre electro plateado de ponchado mecánico para el calibre de la acometida</v>
          </cell>
          <cell r="C41" t="str">
            <v>ML</v>
          </cell>
          <cell r="D41">
            <v>146</v>
          </cell>
          <cell r="E41">
            <v>78930.5</v>
          </cell>
          <cell r="F41">
            <v>11523853</v>
          </cell>
          <cell r="G41">
            <v>1.24E-3</v>
          </cell>
        </row>
        <row r="42">
          <cell r="A42">
            <v>2.2200000000000002</v>
          </cell>
          <cell r="B42" t="str">
            <v>Acometida a tablero TDP3-2 Desde tablero TGN-2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42" t="str">
            <v>ML</v>
          </cell>
          <cell r="D42">
            <v>150</v>
          </cell>
          <cell r="E42">
            <v>78930.5</v>
          </cell>
          <cell r="F42">
            <v>11839575</v>
          </cell>
          <cell r="G42">
            <v>1.2700000000000001E-3</v>
          </cell>
        </row>
        <row r="43">
          <cell r="A43">
            <v>2.23</v>
          </cell>
          <cell r="B43" t="str">
            <v>Acometida a tablero TDIP1-2 Desde tablero TGN-2 en Cable    3 x # 4 Cu.THHN + 1 x # 4 Cu.THHN + 1 x # 6 Cu THHN  Por cárcamo ,tubo PVC por canalización -  incluye cable , M.O, marquillas identificación, amarras plasticas.Incluye suministro e instalación conectores de cobre electro plateado de ponchado mecánico para el calibre de la acometida</v>
          </cell>
          <cell r="C43" t="str">
            <v>ML</v>
          </cell>
          <cell r="D43">
            <v>140</v>
          </cell>
          <cell r="E43">
            <v>39884</v>
          </cell>
          <cell r="F43">
            <v>5583760</v>
          </cell>
          <cell r="G43">
            <v>5.9999999999999995E-4</v>
          </cell>
        </row>
        <row r="44">
          <cell r="A44">
            <v>2.2400000000000002</v>
          </cell>
          <cell r="B44" t="str">
            <v>Acometida a tablero TDIP2-2 Desde tablero TGN-2 en Cable    3 x # 4 Cu.THHN + 1 x # 4 Cu.THHN + 1 x # 6 Cu THHN. -Por cárcamo ,tubo PVC por canalización, por bandeja escalera en buitrón-incluye cable , M.O, marquillas identificación, amarras plasticas.Incluye suministro e instalación conectores de cobre electro plateado de ponchado mecánico para el calibre de la acometida</v>
          </cell>
          <cell r="C44" t="str">
            <v>ML</v>
          </cell>
          <cell r="D44">
            <v>146</v>
          </cell>
          <cell r="E44">
            <v>39884</v>
          </cell>
          <cell r="F44">
            <v>5823064</v>
          </cell>
          <cell r="G44">
            <v>6.3000000000000003E-4</v>
          </cell>
        </row>
        <row r="45">
          <cell r="A45">
            <v>2.25</v>
          </cell>
          <cell r="B45" t="str">
            <v>Acometida a tablero TDIP3-2 Desde tablero TGN-2 en Cable    3 x # 4 Cu.THHN + 1 x # 4 Cu.THHN + 1 x # 6 Cu THHN.EN CARCAMO  -  -Por cárcamo ,tubo PVC por canalización, por bandeja escalera en buitrón-incluye cable , M.O, marquillas identificación, amarras plasticas.Incluye suministro e instalación conectores de cobre electro plateado de ponchado mecánico para el calibre de la acometida</v>
          </cell>
          <cell r="C45" t="str">
            <v>ML</v>
          </cell>
          <cell r="D45">
            <v>150</v>
          </cell>
          <cell r="E45">
            <v>39884</v>
          </cell>
          <cell r="F45">
            <v>5982600</v>
          </cell>
          <cell r="G45">
            <v>6.4000000000000005E-4</v>
          </cell>
        </row>
        <row r="46">
          <cell r="A46">
            <v>2.2599999999999998</v>
          </cell>
          <cell r="B46" t="str">
            <v>Acometida a UPS 1- Desde tablero TGD-SUBESTACION en Cable    3 x3 # 1/0 Cu.THHN + 3 x1 # 1/0  Cu.THHN +  1 x 1#2 Cu THHN.  EN CARCAMO  -  incluye cable , M.O, marquillas identificación, amarras plásticas,)Incluye suministro e instalación conectores de cobre electro plateado de ponchado mecánico para el calibre de la acometida</v>
          </cell>
          <cell r="C46" t="str">
            <v>ML</v>
          </cell>
          <cell r="D46">
            <v>20</v>
          </cell>
          <cell r="E46">
            <v>219530</v>
          </cell>
          <cell r="F46">
            <v>4390600</v>
          </cell>
          <cell r="G46">
            <v>4.6999999999999999E-4</v>
          </cell>
        </row>
        <row r="47">
          <cell r="A47">
            <v>2.27</v>
          </cell>
          <cell r="B47" t="str">
            <v>Acometida a tablero TGRE-1 - Desde UPS 1 en Cable    3 x3 # 1/0 Cu.THHN + 3 x1 # 1/0  Cu.THHN + 1 x 1# 2 Cu THHN.   EN CARCAMO  -  incluye cable , M.O, marquillas identificación, amarras plásticas-Incluye suministro e instalación conectores de cobre electro plateado de ponchado mecánico para el calibre de la acometida</v>
          </cell>
          <cell r="C47" t="str">
            <v>ML</v>
          </cell>
          <cell r="D47">
            <v>6</v>
          </cell>
          <cell r="E47">
            <v>219530</v>
          </cell>
          <cell r="F47">
            <v>1317180</v>
          </cell>
          <cell r="G47">
            <v>1.3999999999999999E-4</v>
          </cell>
        </row>
        <row r="48">
          <cell r="A48">
            <v>2.2799999999999998</v>
          </cell>
          <cell r="B48" t="str">
            <v>Acometida a tablero TDR1-1 Desde tablero TGRE-1 en Cable    3 x # 2 Cu.THHN + 1 x # 2 Cu.THHN + 1 x # 4 Cu THHN.EN CARCAMO  -  incluye cable , M.O, marquillas identificación, amarras plásticas-Incluye suministro e instalación conectores de cobre electro plateado de ponchado mecánico para el calibre de la acometida</v>
          </cell>
          <cell r="C48" t="str">
            <v>ML</v>
          </cell>
          <cell r="D48">
            <v>100</v>
          </cell>
          <cell r="E48">
            <v>51098</v>
          </cell>
          <cell r="F48">
            <v>5109800</v>
          </cell>
          <cell r="G48">
            <v>5.5000000000000003E-4</v>
          </cell>
        </row>
        <row r="49">
          <cell r="A49">
            <v>2.29</v>
          </cell>
          <cell r="B49" t="str">
            <v>Acometida a tablero TDR2-1 Desde tablero TGRE-1 en Cable    3 x # 2 Cu.THHN + 1 x # 2 Cu.THHN + 1 x #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49" t="str">
            <v>ML</v>
          </cell>
          <cell r="D49">
            <v>106</v>
          </cell>
          <cell r="E49">
            <v>51098</v>
          </cell>
          <cell r="F49">
            <v>5416388</v>
          </cell>
          <cell r="G49">
            <v>5.8E-4</v>
          </cell>
        </row>
        <row r="50">
          <cell r="A50">
            <v>2.2999999999999998</v>
          </cell>
          <cell r="B50" t="str">
            <v>Acometida a tablero TDRCCE-1 Desde tablero TGRE-1 en Cable    3 x # 2 Cu.THHN + 1 x # 2 Cu.THHN + 1 x #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0" t="str">
            <v>ML</v>
          </cell>
          <cell r="D50">
            <v>110</v>
          </cell>
          <cell r="E50">
            <v>51098</v>
          </cell>
          <cell r="F50">
            <v>5620780</v>
          </cell>
          <cell r="G50">
            <v>5.9999999999999995E-4</v>
          </cell>
        </row>
        <row r="51">
          <cell r="A51">
            <v>2.31</v>
          </cell>
          <cell r="B51" t="str">
            <v>Acometida a tablero TDRSI-1 Desde tablero TGRE-1 en Cable    2X3 x # 1/0 Cu.THHN + 2X1 x # 1/0 Cu.THHN + 1 x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1" t="str">
            <v>ML</v>
          </cell>
          <cell r="D51">
            <v>110</v>
          </cell>
          <cell r="E51">
            <v>150458</v>
          </cell>
          <cell r="F51">
            <v>16550380</v>
          </cell>
          <cell r="G51">
            <v>1.7799999999999999E-3</v>
          </cell>
        </row>
        <row r="52">
          <cell r="A52">
            <v>2.3199999999999998</v>
          </cell>
          <cell r="B52" t="str">
            <v>Acometida a tablero TDRPE  Desde tablero TGRE-1 en Cable    1 x # 6 Cu.THHN + 1 x # 6 Cu.THHN + 1 x # 8 Cu THHN. -Por cárcamo y tubo PVC por canalización -incluye cable , M.O, marquillas identificación, amarras plasticas.Incluye suministro e instalación conectores de cobre electro plateado de ponchado mecánico para el calibre de la acometida</v>
          </cell>
          <cell r="C52" t="str">
            <v>ML</v>
          </cell>
          <cell r="D52">
            <v>200</v>
          </cell>
          <cell r="E52">
            <v>15810</v>
          </cell>
          <cell r="F52">
            <v>3162000</v>
          </cell>
          <cell r="G52">
            <v>3.4000000000000002E-4</v>
          </cell>
        </row>
        <row r="53">
          <cell r="A53">
            <v>2.33</v>
          </cell>
          <cell r="B53" t="str">
            <v>Acometida a UPS 2- Desde tablero TGD-SUBESTACION en Cable    3 x3 # 1/0 Cu.THHN + 3 x1 # 1/0  Cu.THHN +  1 x 1#2 Cu THHN.EN CARCAMO  -  incluye cable , M.O, marquillas identificación, amarras plásticas,)Incluye suministro e instalación conectores de cobre electro plateado de ponchado mecánico para el calibre de la acometida</v>
          </cell>
          <cell r="C53" t="str">
            <v>ML</v>
          </cell>
          <cell r="D53">
            <v>20</v>
          </cell>
          <cell r="E53">
            <v>209530</v>
          </cell>
          <cell r="F53">
            <v>4190600</v>
          </cell>
          <cell r="G53">
            <v>4.4999999999999999E-4</v>
          </cell>
        </row>
        <row r="54">
          <cell r="A54">
            <v>2.34</v>
          </cell>
          <cell r="B54" t="str">
            <v>Acometida a tablero TGRE-2 - Desde UPS 2 en Cable    3 x3 # 1/0 Cu.THHN + 3 x1 # 1/0  Cu.THHN + 1 x 1# 2 Cu THHN.EN CARCAMO  -Por cárcamo ,tubo PVC por canalización -  incluye cable , M.O, marquillas identificación, amarras plásticas--Incluye suministro e instalación conectores de cobre electro plateado de ponchado mecánico para el calibre de la acometida</v>
          </cell>
          <cell r="C54" t="str">
            <v>ML</v>
          </cell>
          <cell r="D54">
            <v>6</v>
          </cell>
          <cell r="E54">
            <v>219530</v>
          </cell>
          <cell r="F54">
            <v>1317180</v>
          </cell>
          <cell r="G54">
            <v>1.3999999999999999E-4</v>
          </cell>
        </row>
        <row r="55">
          <cell r="A55">
            <v>2.35</v>
          </cell>
          <cell r="B55" t="str">
            <v>Acometida a tablero TDR1-2 Desde tablero TGRE-2  en Cable    3 x # 2 Cu.THHN + 1 x # 2 Cu.THHN + 1 x # 4 Cu THHN.EN CARCAMO  -Por cárcamo ,tubo PVC por canalización -  incluye cable , M.O, marquillas identificación, amarras plásticas--Incluye suministro e instalación conectores de cobre electro plateado de ponchado mecánico para el calibre de la acometida</v>
          </cell>
          <cell r="C55" t="str">
            <v>ML</v>
          </cell>
          <cell r="D55">
            <v>140</v>
          </cell>
          <cell r="E55">
            <v>50946.363636363632</v>
          </cell>
          <cell r="F55">
            <v>7132490.9090909082</v>
          </cell>
          <cell r="G55">
            <v>7.6999999999999996E-4</v>
          </cell>
        </row>
        <row r="56">
          <cell r="A56">
            <v>2.36</v>
          </cell>
          <cell r="B56" t="str">
            <v>Acometida a tablero TDR2-2 Desde tablero TGRE-2 en Cable       3 x # 2 Cu.THHN + 1 x # 2 Cu.THHN + 1 x # 4 Cu THHN.EN CARCAMO  -Por cárcamo ,tubo PVC por canalización -  incluye cable , M.O, marquillas identificación, amarras plásticas--Incluye suministro e instalación conectores de cobre electro plateado de ponchado mecánico para el calibre de la acometida</v>
          </cell>
          <cell r="C56" t="str">
            <v>ML</v>
          </cell>
          <cell r="D56">
            <v>146</v>
          </cell>
          <cell r="E56">
            <v>50946.363636363632</v>
          </cell>
          <cell r="F56">
            <v>7438169.0909090899</v>
          </cell>
          <cell r="G56">
            <v>8.0000000000000004E-4</v>
          </cell>
        </row>
        <row r="57">
          <cell r="A57">
            <v>2.37</v>
          </cell>
          <cell r="B57" t="str">
            <v>Acometida a tablero TDRCCE-2 Desde tablero TGRE-2 en Cable        3 x # 2 Cu.THHN + 1 x # 2 Cu.THHN + 1 x # 4 Cu THHN.EN CARCAMO  --Por cárcamo ,tubo PVC por canalización, por bandeja escalera en buitrón-incluye cable , M.O, marquillas identificación, amarras plasticas.Incluye suministro e instalación conectores de cobre electro plateado de ponchado mecánico para el calibre de la acometida</v>
          </cell>
          <cell r="C57" t="str">
            <v>ML</v>
          </cell>
          <cell r="D57">
            <v>150</v>
          </cell>
          <cell r="E57">
            <v>50946.363636363632</v>
          </cell>
          <cell r="F57">
            <v>7641954.5454545449</v>
          </cell>
          <cell r="G57">
            <v>8.1999999999999998E-4</v>
          </cell>
        </row>
        <row r="58">
          <cell r="A58">
            <v>2.38</v>
          </cell>
          <cell r="B58" t="str">
            <v>Acometida a tablero TDRSI-2 Desde tablero TGRE-2 en Cable    2X3 x # 1/0 Cu.THHN + 2X1 x # 1/0 Cu.THHN + 1 x # 1/0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8" t="str">
            <v>ML</v>
          </cell>
          <cell r="D58">
            <v>150</v>
          </cell>
          <cell r="E58">
            <v>150458</v>
          </cell>
          <cell r="F58">
            <v>22568700</v>
          </cell>
          <cell r="G58">
            <v>2.4299999999999999E-3</v>
          </cell>
        </row>
        <row r="59">
          <cell r="A59">
            <v>2.39</v>
          </cell>
          <cell r="B59" t="str">
            <v>Canalización en tubería PVC - excavación, relleno compactado 16 ø 1-1/2"+ 8 ø1" +  4 ø 3" +  4 ø3/4"</v>
          </cell>
          <cell r="C59" t="str">
            <v>ML</v>
          </cell>
          <cell r="D59">
            <v>50</v>
          </cell>
          <cell r="E59">
            <v>111436</v>
          </cell>
          <cell r="F59">
            <v>5571800</v>
          </cell>
          <cell r="G59">
            <v>5.9999999999999995E-4</v>
          </cell>
        </row>
        <row r="60">
          <cell r="A60">
            <v>2.4</v>
          </cell>
          <cell r="B60" t="str">
            <v>Canalización en tubería PVC - excavación, relleno compactado 8 ø 1-1/2"+ 4 ø1" +  2 ø 3" +  2 ø3/4"</v>
          </cell>
          <cell r="C60" t="str">
            <v>ML</v>
          </cell>
          <cell r="D60">
            <v>50</v>
          </cell>
          <cell r="E60">
            <v>56848</v>
          </cell>
          <cell r="F60">
            <v>2842400</v>
          </cell>
          <cell r="G60">
            <v>3.1E-4</v>
          </cell>
        </row>
        <row r="61">
          <cell r="A61">
            <v>2.41</v>
          </cell>
          <cell r="B61" t="str">
            <v xml:space="preserve">Canalización en tubería PVC - excavación, relleno compactado 2 ø 1-1/2"+ 4 ø 1/2" +  2 ø 1" </v>
          </cell>
          <cell r="C61" t="str">
            <v>ML</v>
          </cell>
          <cell r="D61">
            <v>20</v>
          </cell>
          <cell r="E61">
            <v>17308</v>
          </cell>
          <cell r="F61">
            <v>346160</v>
          </cell>
          <cell r="G61">
            <v>4.0000000000000003E-5</v>
          </cell>
        </row>
        <row r="62">
          <cell r="A62">
            <v>2.42</v>
          </cell>
          <cell r="B62" t="str">
            <v xml:space="preserve">Canalización en tubería PVC - excavación, relleno compactado 2 ø 1-1/2"+ 3 ø 1/2" +  2 ø 1" </v>
          </cell>
          <cell r="C62" t="str">
            <v>ML</v>
          </cell>
          <cell r="D62">
            <v>20</v>
          </cell>
          <cell r="E62">
            <v>16420</v>
          </cell>
          <cell r="F62">
            <v>328400</v>
          </cell>
          <cell r="G62">
            <v>4.0000000000000003E-5</v>
          </cell>
        </row>
        <row r="63">
          <cell r="A63">
            <v>2.4300000000000002</v>
          </cell>
          <cell r="B63" t="str">
            <v xml:space="preserve">Canalización en tubería PVC - excavación, relleno compactado 2 ø 1-1/2"+  2 ø 1" </v>
          </cell>
          <cell r="C63" t="str">
            <v>ML</v>
          </cell>
          <cell r="D63">
            <v>200</v>
          </cell>
          <cell r="E63">
            <v>14764</v>
          </cell>
          <cell r="F63">
            <v>2952800</v>
          </cell>
          <cell r="G63">
            <v>3.2000000000000003E-4</v>
          </cell>
        </row>
        <row r="64">
          <cell r="A64">
            <v>2.44</v>
          </cell>
          <cell r="B64" t="str">
            <v>Canalización en tubería PVC - excavación, relleno compactado 2 ø 1/2"</v>
          </cell>
          <cell r="C64" t="str">
            <v>ML</v>
          </cell>
          <cell r="D64">
            <v>100</v>
          </cell>
          <cell r="E64">
            <v>7390</v>
          </cell>
          <cell r="F64">
            <v>739000</v>
          </cell>
          <cell r="G64">
            <v>8.0000000000000007E-5</v>
          </cell>
        </row>
        <row r="65">
          <cell r="A65">
            <v>2.4500000000000002</v>
          </cell>
          <cell r="B65" t="str">
            <v>Caja de concreto reforzado con tapa y marco metálico tipo "caja giro tipo 2" Norma EPSA - largo 180 cm- ancho 150 cm- profundidad 132 cm - 3 tapas</v>
          </cell>
          <cell r="C65" t="str">
            <v>UND</v>
          </cell>
          <cell r="D65">
            <v>1</v>
          </cell>
          <cell r="E65">
            <v>1766000</v>
          </cell>
          <cell r="F65">
            <v>1766000</v>
          </cell>
          <cell r="G65">
            <v>1.9000000000000001E-4</v>
          </cell>
        </row>
        <row r="66">
          <cell r="A66">
            <v>2.46</v>
          </cell>
          <cell r="B66" t="str">
            <v>Caja de concreto reforzado con tapa y marco metálico tipo "caja de paso  tipo A" Norma EPSA - largo 120 cm- ancho 130 cm- profundidad 143 cm - 2 tapas</v>
          </cell>
          <cell r="C66" t="str">
            <v>UND</v>
          </cell>
          <cell r="D66">
            <v>15</v>
          </cell>
          <cell r="E66">
            <v>966000</v>
          </cell>
          <cell r="F66">
            <v>14490000</v>
          </cell>
          <cell r="G66">
            <v>1.56E-3</v>
          </cell>
        </row>
        <row r="67">
          <cell r="A67">
            <v>2.4700000000000002</v>
          </cell>
          <cell r="B67" t="str">
            <v>Aterrizaje de ducto metálico con cable #6 CuDD con conector de cobre Cada 1,5 mts (70 unid) para bandeja- incluye suministro de cable y conectores</v>
          </cell>
          <cell r="C67" t="str">
            <v>ML</v>
          </cell>
          <cell r="D67">
            <v>100</v>
          </cell>
          <cell r="E67">
            <v>12000</v>
          </cell>
          <cell r="F67">
            <v>1200000</v>
          </cell>
          <cell r="G67">
            <v>1.2999999999999999E-4</v>
          </cell>
        </row>
        <row r="68">
          <cell r="A68">
            <v>0</v>
          </cell>
          <cell r="B68">
            <v>0</v>
          </cell>
          <cell r="C68">
            <v>0</v>
          </cell>
          <cell r="D68">
            <v>0</v>
          </cell>
          <cell r="E68">
            <v>0</v>
          </cell>
          <cell r="F68">
            <v>266919398.90909091</v>
          </cell>
          <cell r="G68">
            <v>2.8709999999999996E-2</v>
          </cell>
        </row>
        <row r="69">
          <cell r="A69" t="str">
            <v>3</v>
          </cell>
          <cell r="B69" t="str">
            <v>TABLEROS ELÉCTRICOS</v>
          </cell>
          <cell r="C69">
            <v>0</v>
          </cell>
          <cell r="D69">
            <v>0</v>
          </cell>
          <cell r="E69">
            <v>0</v>
          </cell>
          <cell r="F69">
            <v>0</v>
          </cell>
          <cell r="G69">
            <v>0</v>
          </cell>
        </row>
        <row r="70">
          <cell r="A70">
            <v>3.01</v>
          </cell>
          <cell r="B70" t="str">
            <v>Suministro e instalación (Sobre puesto en pared  )Tablero TGRE-1- 3F- 5H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30 A- (1)3x40A- (1)3x70A-(1)3x15A,  - 3 espacios en barraje para reservas trifásicas</v>
          </cell>
          <cell r="C70" t="str">
            <v>UND</v>
          </cell>
          <cell r="D70">
            <v>1</v>
          </cell>
          <cell r="E70">
            <v>3000000</v>
          </cell>
          <cell r="F70">
            <v>3000000</v>
          </cell>
          <cell r="G70">
            <v>3.2000000000000003E-4</v>
          </cell>
        </row>
        <row r="71">
          <cell r="A71">
            <v>3.02</v>
          </cell>
          <cell r="B71" t="str">
            <v>Suministro e instalación (Sobre puesto en pared -interruptores caja moldeada )Tablero TGRE-2- 3F- 5H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30 A- (1)3x40A- (1)3x70A- 3 espacios en barraje para reservas trifásicas</v>
          </cell>
          <cell r="C71" t="str">
            <v>UND</v>
          </cell>
          <cell r="D71">
            <v>1</v>
          </cell>
          <cell r="E71">
            <v>3000000</v>
          </cell>
          <cell r="F71">
            <v>3000000</v>
          </cell>
          <cell r="G71">
            <v>3.2000000000000003E-4</v>
          </cell>
        </row>
        <row r="72">
          <cell r="A72">
            <v>3.03</v>
          </cell>
          <cell r="B72" t="str">
            <v>Suministro e instalación (Sobre puesto en pared-interruptores caja moldeada   )Tablero TGN-1- 3F- 5H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60 A- (1)3x40A- (1)3x30A-  (2)3x15A- 3 espacios en barraje para reservas trifásicas</v>
          </cell>
          <cell r="C72" t="str">
            <v>UND</v>
          </cell>
          <cell r="D72">
            <v>1</v>
          </cell>
          <cell r="E72">
            <v>3000000</v>
          </cell>
          <cell r="F72">
            <v>3000000</v>
          </cell>
          <cell r="G72">
            <v>3.2000000000000003E-4</v>
          </cell>
        </row>
        <row r="73">
          <cell r="A73">
            <v>3.04</v>
          </cell>
          <cell r="B73" t="str">
            <v>Suministro e instalación (Sobre puesto en pared-interruptores caja moldeada   )Tablero TGN-2- 3F- 5H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60 A- (1)3x40A- (1)3x30A-  (2)3x15A- 3 espacios en barraje para reservas trifásicas</v>
          </cell>
          <cell r="C73" t="str">
            <v>UND</v>
          </cell>
          <cell r="D73">
            <v>1</v>
          </cell>
          <cell r="E73">
            <v>3000000</v>
          </cell>
          <cell r="F73">
            <v>3000000</v>
          </cell>
          <cell r="G73">
            <v>3.2000000000000003E-4</v>
          </cell>
        </row>
        <row r="74">
          <cell r="A74">
            <v>3.05</v>
          </cell>
          <cell r="B74" t="str">
            <v xml:space="preserve">Suministro e instalación (Empotrado en pared )Tablero TDRSI-1 - 3F- 5H - 208/120V  36 Circuitos. Espacio totalizador-  con puerta - llegada y salida en tuberia PVC- Incluye  marquillas identificación, M.O - </v>
          </cell>
          <cell r="C74" t="str">
            <v>UND</v>
          </cell>
          <cell r="D74">
            <v>1</v>
          </cell>
          <cell r="E74">
            <v>500000</v>
          </cell>
          <cell r="F74">
            <v>500000</v>
          </cell>
          <cell r="G74">
            <v>5.0000000000000002E-5</v>
          </cell>
        </row>
        <row r="75">
          <cell r="A75">
            <v>3.06</v>
          </cell>
          <cell r="B75" t="str">
            <v xml:space="preserve">Suministro e instalación (Empotrado en pared )Tablero TDRSI-2 - 3F- 5H - 208/120V  36 Circuitos. Espacio totalizador-  con puerta - llegada y salida en tuberia PVC- Incluye  marquillas identificación, M.O - </v>
          </cell>
          <cell r="C75" t="str">
            <v>UND</v>
          </cell>
          <cell r="D75">
            <v>1</v>
          </cell>
          <cell r="E75">
            <v>500000</v>
          </cell>
          <cell r="F75">
            <v>500000</v>
          </cell>
          <cell r="G75">
            <v>5.0000000000000002E-5</v>
          </cell>
        </row>
        <row r="76">
          <cell r="A76">
            <v>3.07</v>
          </cell>
          <cell r="B76" t="str">
            <v xml:space="preserve">Suministro e instalación (Empotrado en pared )Tablero TDIEMER-1 - 3F- 5H - 208/120V  24 Circuitos -Espacio totalizador-con puerta - llegada y salida en tuberia PVC- Incluye  marquillas identificación, M.O - </v>
          </cell>
          <cell r="C76" t="str">
            <v>UND</v>
          </cell>
          <cell r="D76">
            <v>1</v>
          </cell>
          <cell r="E76">
            <v>430000</v>
          </cell>
          <cell r="F76">
            <v>430000</v>
          </cell>
          <cell r="G76">
            <v>5.0000000000000002E-5</v>
          </cell>
        </row>
        <row r="77">
          <cell r="A77">
            <v>3.08</v>
          </cell>
          <cell r="B77" t="str">
            <v xml:space="preserve">Suministro e instalación (Empotrado en pared )Tablero TDIEMER-2 - 3F- 5H - 208/120V  24 Circuitos.Espacio totalizador- con puerta - llegada y salida en tuberia PVC- Incluye  marquillas identificación, M.O - </v>
          </cell>
          <cell r="C77" t="str">
            <v>UND</v>
          </cell>
          <cell r="D77">
            <v>1</v>
          </cell>
          <cell r="E77">
            <v>430000</v>
          </cell>
          <cell r="F77">
            <v>430000</v>
          </cell>
          <cell r="G77">
            <v>5.0000000000000002E-5</v>
          </cell>
        </row>
        <row r="78">
          <cell r="A78">
            <v>3.09</v>
          </cell>
          <cell r="B78" t="str">
            <v>Suministro e instalación (Sobre puesto en pared )Tablero TDP1-1 - 3F- 5H - 208/120V  24 Circuitos.  Espacio totalizador- puerta -llegada en bandeja portacable tipo escalera)- Incluye  marquillas identificación, M.O ,amarras.</v>
          </cell>
          <cell r="C78" t="str">
            <v>UND</v>
          </cell>
          <cell r="D78">
            <v>1</v>
          </cell>
          <cell r="E78">
            <v>430000</v>
          </cell>
          <cell r="F78">
            <v>430000</v>
          </cell>
          <cell r="G78">
            <v>5.0000000000000002E-5</v>
          </cell>
        </row>
        <row r="79">
          <cell r="A79">
            <v>3.1</v>
          </cell>
          <cell r="B79" t="str">
            <v>Suministro e instalación (Sobre puesto en pared )Tablero TDP1-2 - 3F- 5H - 208/120V  24 Circuitos. Espacio totalizador-  puerta - llegada en bandeja portacable tipo escalera)- Incluye  marquillas identificación, M.O ,amarras.</v>
          </cell>
          <cell r="C79" t="str">
            <v>UND</v>
          </cell>
          <cell r="D79">
            <v>1</v>
          </cell>
          <cell r="E79">
            <v>430000</v>
          </cell>
          <cell r="F79">
            <v>430000</v>
          </cell>
          <cell r="G79">
            <v>5.0000000000000002E-5</v>
          </cell>
        </row>
        <row r="80">
          <cell r="A80">
            <v>3.11</v>
          </cell>
          <cell r="B80" t="str">
            <v>Suministro e instalación (Sobre puesto en pared )Tablero TDP2-1 - 3F- 5H - 208/120V  24 Circuitos. Espacio totalizador- puerta  puerta - llegada en bandeja portacable tipo escalera)- Incluye  marquillas identificación, M.O ,amarras.</v>
          </cell>
          <cell r="C80" t="str">
            <v>UND</v>
          </cell>
          <cell r="D80">
            <v>1</v>
          </cell>
          <cell r="E80">
            <v>430000</v>
          </cell>
          <cell r="F80">
            <v>430000</v>
          </cell>
          <cell r="G80">
            <v>5.0000000000000002E-5</v>
          </cell>
        </row>
        <row r="81">
          <cell r="A81">
            <v>3.12</v>
          </cell>
          <cell r="B81" t="str">
            <v>Suministro e instalación (Sobre puesto en pared )Tablero TDP2-2 - 3F- 5H - 208/120V  24 Circuitos. Espacio totalizador- puerta - llegada en bandeja portacable tipo escalera)- Incluye  marquillas identificación, M.O ,amarras.</v>
          </cell>
          <cell r="C81" t="str">
            <v>UND</v>
          </cell>
          <cell r="D81">
            <v>1</v>
          </cell>
          <cell r="E81">
            <v>430000</v>
          </cell>
          <cell r="F81">
            <v>430000</v>
          </cell>
          <cell r="G81">
            <v>5.0000000000000002E-5</v>
          </cell>
        </row>
        <row r="82">
          <cell r="A82">
            <v>3.13</v>
          </cell>
          <cell r="B82" t="str">
            <v>Suministro e instalación (Sobre puesto en pared )Tablero TDP3-1 - 3F- 5H - 208/120V  24 Circuitos. Espacio totalizador-  puerta - llegada en bandeja portacable tipo escalera)- Incluye  marquillas identificación, M.O ,amarras.</v>
          </cell>
          <cell r="C82" t="str">
            <v>UND</v>
          </cell>
          <cell r="D82">
            <v>1</v>
          </cell>
          <cell r="E82">
            <v>430000</v>
          </cell>
          <cell r="F82">
            <v>430000</v>
          </cell>
          <cell r="G82">
            <v>5.0000000000000002E-5</v>
          </cell>
        </row>
        <row r="83">
          <cell r="A83">
            <v>3.14</v>
          </cell>
          <cell r="B83" t="str">
            <v>Suministro e instalación (Sobre puesto en pared )Tablero TDP3-2 - 3F- 5H - 208/120V  24 Circuitos. Espacio totalizador-  puerta - llegada en bandeja portacable tipo escalera)- Incluye  marquillas identificación, M.O ,amarras.</v>
          </cell>
          <cell r="C83" t="str">
            <v>UND</v>
          </cell>
          <cell r="D83">
            <v>1</v>
          </cell>
          <cell r="E83">
            <v>430000</v>
          </cell>
          <cell r="F83">
            <v>430000</v>
          </cell>
          <cell r="G83">
            <v>5.0000000000000002E-5</v>
          </cell>
        </row>
        <row r="84">
          <cell r="A84">
            <v>3.15</v>
          </cell>
          <cell r="B84" t="str">
            <v>Suministro e instalación (Sobre puesto en pared )Tablero TDIE - 3F- 5H - 208/120V  24 Circuitos.   puerta - lllegada en tubo PVC 1-1/2" -  Incluye  marquillas identificación, M.O ,amarras.</v>
          </cell>
          <cell r="C84" t="str">
            <v>UND</v>
          </cell>
          <cell r="D84">
            <v>1</v>
          </cell>
          <cell r="E84">
            <v>430000</v>
          </cell>
          <cell r="F84">
            <v>430000</v>
          </cell>
          <cell r="G84">
            <v>5.0000000000000002E-5</v>
          </cell>
        </row>
        <row r="85">
          <cell r="A85">
            <v>3.16</v>
          </cell>
          <cell r="B85" t="str">
            <v>Suministro e instalación (Sobre puesto en pared )Tablero TDIP1-1 - 3F- 5H - 208/120V  18 Circuitos. Espacio totalizador-  puerta -llegada en bandeja portacable tipo escalera)- Incluye  marquillas identificación, M.O ,amarras.</v>
          </cell>
          <cell r="C85" t="str">
            <v>UND</v>
          </cell>
          <cell r="D85">
            <v>1</v>
          </cell>
          <cell r="E85">
            <v>400000</v>
          </cell>
          <cell r="F85">
            <v>400000</v>
          </cell>
          <cell r="G85">
            <v>4.0000000000000003E-5</v>
          </cell>
        </row>
        <row r="86">
          <cell r="A86">
            <v>3.17</v>
          </cell>
          <cell r="B86" t="str">
            <v>Suministro e instalación (Sobre puesto en pared )Tablero TDIP1-2 - 3F- 5H - 208/120V  18 Circuitos.  Espacio totalizador- puerta - llegada en bandeja portacable tipo escalera)- Incluye  marquillas identificación, M.O ,amarras.</v>
          </cell>
          <cell r="C86" t="str">
            <v>UND</v>
          </cell>
          <cell r="D86">
            <v>1</v>
          </cell>
          <cell r="E86">
            <v>400000</v>
          </cell>
          <cell r="F86">
            <v>400000</v>
          </cell>
          <cell r="G86">
            <v>4.0000000000000003E-5</v>
          </cell>
        </row>
        <row r="87">
          <cell r="A87">
            <v>3.18</v>
          </cell>
          <cell r="B87" t="str">
            <v>Suministro e instalación (Sobre puesto en pared )Tablero TDIP2-1 - 3F- 5H - 208/120V  12 Circuitos. Espacio totalizador- puerta  puerta - llegada en bandeja portacable tipo escalera)- Incluye  marquillas identificación, M.O ,amarras.</v>
          </cell>
          <cell r="C87" t="str">
            <v>UND</v>
          </cell>
          <cell r="D87">
            <v>1</v>
          </cell>
          <cell r="E87">
            <v>350000</v>
          </cell>
          <cell r="F87">
            <v>350000</v>
          </cell>
          <cell r="G87">
            <v>4.0000000000000003E-5</v>
          </cell>
        </row>
        <row r="88">
          <cell r="A88">
            <v>3.19</v>
          </cell>
          <cell r="B88" t="str">
            <v>Suministro e instalación (Sobre puesto en pared )Tablero TDIP2-2 - 3F- 5H - 208/120V  12 Circuitos.  Espacio totalizador-  puerta - llegada en bandeja portacable tipo escalera)- Incluye  marquillas identificación, M.O ,amarras.</v>
          </cell>
          <cell r="C88" t="str">
            <v>UND</v>
          </cell>
          <cell r="D88">
            <v>1</v>
          </cell>
          <cell r="E88">
            <v>350000</v>
          </cell>
          <cell r="F88">
            <v>350000</v>
          </cell>
          <cell r="G88">
            <v>4.0000000000000003E-5</v>
          </cell>
        </row>
        <row r="89">
          <cell r="A89">
            <v>3.2</v>
          </cell>
          <cell r="B89" t="str">
            <v>Suministro e instalación (Sobre puesto en pared )Tablero TDIP3-1 - 3F- 5H - 208/120V  12 Circuitos. Espacio totalizador-   puerta - llegada en bandeja portacable tipo escalera)- Incluye  marquillas identificación, M.O ,amarras.</v>
          </cell>
          <cell r="C89" t="str">
            <v>UND</v>
          </cell>
          <cell r="D89">
            <v>1</v>
          </cell>
          <cell r="E89">
            <v>350000</v>
          </cell>
          <cell r="F89">
            <v>350000</v>
          </cell>
          <cell r="G89">
            <v>4.0000000000000003E-5</v>
          </cell>
        </row>
        <row r="90">
          <cell r="A90">
            <v>3.21</v>
          </cell>
          <cell r="B90" t="str">
            <v>Suministro e instalación (Sobre puesto en pared )Tablero TDIP3-2 - 3F- 5H - 208/120V  12 Circuitos. Espacio totalizador-  puerta - llegada en bandeja portacable tipo escalera)- Incluye  marquillas identificación, M.O ,amarras.</v>
          </cell>
          <cell r="C90" t="str">
            <v>UND</v>
          </cell>
          <cell r="D90">
            <v>1</v>
          </cell>
          <cell r="E90">
            <v>350000</v>
          </cell>
          <cell r="F90">
            <v>350000</v>
          </cell>
          <cell r="G90">
            <v>4.0000000000000003E-5</v>
          </cell>
        </row>
        <row r="91">
          <cell r="A91">
            <v>3.22</v>
          </cell>
          <cell r="B91" t="str">
            <v>Suministro e instalación (Sobre puesto en pared )Tablero TDAAP3-1  - 3F- 5H - 208/120V  12 Circuitos.  Espacio totalizador- puerta - llegada en bandeja portacable tipo escalera)- Incluye  marquillas identificación, M.O ,amarras.</v>
          </cell>
          <cell r="C91" t="str">
            <v>UND</v>
          </cell>
          <cell r="D91">
            <v>1</v>
          </cell>
          <cell r="E91">
            <v>350000</v>
          </cell>
          <cell r="F91">
            <v>350000</v>
          </cell>
          <cell r="G91">
            <v>4.0000000000000003E-5</v>
          </cell>
        </row>
        <row r="92">
          <cell r="A92">
            <v>3.23</v>
          </cell>
          <cell r="B92" t="str">
            <v>Suministro e instalación (Sobre puesto en pared )Tablero TDAAP3-2  - 3F- 5H - 208/120V  12 Circuitos.   puerta - llegada en bandeja portacable tipo escalera)- Incluye  marquillas identificación, M.O ,amarras.</v>
          </cell>
          <cell r="C92" t="str">
            <v>UND</v>
          </cell>
          <cell r="D92">
            <v>1</v>
          </cell>
          <cell r="E92">
            <v>350000</v>
          </cell>
          <cell r="F92">
            <v>350000</v>
          </cell>
          <cell r="G92">
            <v>4.0000000000000003E-5</v>
          </cell>
        </row>
        <row r="93">
          <cell r="A93">
            <v>3.24</v>
          </cell>
          <cell r="B93" t="str">
            <v xml:space="preserve">Suministro e instalación (Sobre puesto en pared )Tablero TDR1-1 - 3F- 5H - 208/120V  12 Circuitos- Espacio totalizador-  con puerta - llegada y salida en tuberia PVC- Incluye  marquillas identificación, M.O - </v>
          </cell>
          <cell r="C93" t="str">
            <v>UND</v>
          </cell>
          <cell r="D93">
            <v>1</v>
          </cell>
          <cell r="E93">
            <v>350000</v>
          </cell>
          <cell r="F93">
            <v>350000</v>
          </cell>
          <cell r="G93">
            <v>4.0000000000000003E-5</v>
          </cell>
        </row>
        <row r="94">
          <cell r="A94">
            <v>3.25</v>
          </cell>
          <cell r="B94" t="str">
            <v xml:space="preserve">Suministro e instalación (Empotrado en pared )Tablero TDR1-2 - 3F- 5H - 208/120V  12Circuitos.- Espacio totalizador-con puerta - llegada y salida en tuberia PVC- Incluye  marquillas identificación, M.O - </v>
          </cell>
          <cell r="C94" t="str">
            <v>UND</v>
          </cell>
          <cell r="D94">
            <v>1</v>
          </cell>
          <cell r="E94">
            <v>350000</v>
          </cell>
          <cell r="F94">
            <v>350000</v>
          </cell>
          <cell r="G94">
            <v>4.0000000000000003E-5</v>
          </cell>
        </row>
        <row r="95">
          <cell r="A95">
            <v>3.26</v>
          </cell>
          <cell r="B95" t="str">
            <v xml:space="preserve">Suministro e instalación (Empotrado en pared )Tablero TDR2-1 - 3F- 5H - 208/120V  12Circuitos- Espacio totalizador - con puerta - llegada y salida en tuberia PVC- Incluye  marquillas identificación, M.O - </v>
          </cell>
          <cell r="C95" t="str">
            <v>UND</v>
          </cell>
          <cell r="D95">
            <v>1</v>
          </cell>
          <cell r="E95">
            <v>350000</v>
          </cell>
          <cell r="F95">
            <v>350000</v>
          </cell>
          <cell r="G95">
            <v>4.0000000000000003E-5</v>
          </cell>
        </row>
        <row r="96">
          <cell r="A96">
            <v>3.27</v>
          </cell>
          <cell r="B96" t="str">
            <v xml:space="preserve">Suministro e instalación (Empotrado en pared )Tablero TDR2-2 - 3F- 5H - 208/120V  12 Circuitos- Espacio totalizador- con puerta - llegada y salida en tuberia PVC- Incluye  marquillas identificación, M.O - </v>
          </cell>
          <cell r="C96" t="str">
            <v>UND</v>
          </cell>
          <cell r="D96">
            <v>1</v>
          </cell>
          <cell r="E96">
            <v>350000</v>
          </cell>
          <cell r="F96">
            <v>350000</v>
          </cell>
          <cell r="G96">
            <v>4.0000000000000003E-5</v>
          </cell>
        </row>
        <row r="97">
          <cell r="A97">
            <v>3.28</v>
          </cell>
          <cell r="B97" t="str">
            <v xml:space="preserve">Suministro e instalación (Empotrado en pared )Tablero TDRCCE-1 - 2F- 4H - 208/120V  12Circuitos- Espacio totalizador con puerta - llegada y salida en tuberia PVC- Incluye  marquillas identificación, M.O - </v>
          </cell>
          <cell r="C97" t="str">
            <v>UND</v>
          </cell>
          <cell r="D97">
            <v>1</v>
          </cell>
          <cell r="E97">
            <v>350000</v>
          </cell>
          <cell r="F97">
            <v>350000</v>
          </cell>
          <cell r="G97">
            <v>4.0000000000000003E-5</v>
          </cell>
        </row>
        <row r="98">
          <cell r="A98">
            <v>3.29</v>
          </cell>
          <cell r="B98" t="str">
            <v xml:space="preserve">Suministro e instalación (Empotrado en pared )Tablero TDRCCE-2 - 2F- 4H - 208/120V  12Circuitos.. con puerta - llegada y salida en tuberia PVC- Incluye  marquillas identificación, M.O - </v>
          </cell>
          <cell r="C98" t="str">
            <v>UND</v>
          </cell>
          <cell r="D98">
            <v>1</v>
          </cell>
          <cell r="E98">
            <v>350000</v>
          </cell>
          <cell r="F98">
            <v>350000</v>
          </cell>
          <cell r="G98">
            <v>4.0000000000000003E-5</v>
          </cell>
        </row>
        <row r="99">
          <cell r="A99">
            <v>3.3</v>
          </cell>
          <cell r="B99" t="str">
            <v xml:space="preserve">Suministro e instalación (Empotrado en pared )Tablero TDSUB - 3F- 5H - 208/120V 12 Circuitos.-  con puerta - llegada y salida en tuberia PVC- Incluye  marquillas identificación, M.O - </v>
          </cell>
          <cell r="C99" t="str">
            <v>UND</v>
          </cell>
          <cell r="D99">
            <v>1</v>
          </cell>
          <cell r="E99">
            <v>350000</v>
          </cell>
          <cell r="F99">
            <v>350000</v>
          </cell>
          <cell r="G99">
            <v>4.0000000000000003E-5</v>
          </cell>
        </row>
        <row r="100">
          <cell r="A100">
            <v>3.31</v>
          </cell>
          <cell r="B100" t="str">
            <v xml:space="preserve">Suministro e instalación (Empotrado en pared )Tablero TDMB- 3F- 5H - 208/120V 12 Circuitos.-  Espacio totalizador - con puerta - llegada y salida en tuberia PVC- Incluye  marquillas identificación, M.O - </v>
          </cell>
          <cell r="C100" t="str">
            <v>UND</v>
          </cell>
          <cell r="D100">
            <v>1</v>
          </cell>
          <cell r="E100">
            <v>350000</v>
          </cell>
          <cell r="F100">
            <v>350000</v>
          </cell>
          <cell r="G100">
            <v>4.0000000000000003E-5</v>
          </cell>
        </row>
        <row r="101">
          <cell r="A101">
            <v>3.32</v>
          </cell>
          <cell r="B101" t="str">
            <v xml:space="preserve">Suministro e instalación (Empotrado en pared )Tablero TDPE- 3F- 5H - 208/120V 12 Circuitos.-  Espacio totalizador - con puerta - llegada y salida en tuberia PVC- Incluye  marquillas identificación, M.O - </v>
          </cell>
          <cell r="C101" t="str">
            <v>UND</v>
          </cell>
          <cell r="D101">
            <v>1</v>
          </cell>
          <cell r="E101">
            <v>350000</v>
          </cell>
          <cell r="F101">
            <v>350000</v>
          </cell>
          <cell r="G101">
            <v>4.0000000000000003E-5</v>
          </cell>
        </row>
        <row r="102">
          <cell r="A102">
            <v>3.33</v>
          </cell>
          <cell r="B102" t="str">
            <v>Suministro e instalación (Sobre puesto en pared )Tablero TDK1 - 1F- 3H -120V 6 Circuitos.   puerta -llegada en tubo PVC - Incluye  marquillas identificación, M.O ,amarras.</v>
          </cell>
          <cell r="C102" t="str">
            <v>UND</v>
          </cell>
          <cell r="D102">
            <v>1</v>
          </cell>
          <cell r="E102">
            <v>100000</v>
          </cell>
          <cell r="F102">
            <v>100000</v>
          </cell>
          <cell r="G102">
            <v>1.0000000000000001E-5</v>
          </cell>
        </row>
        <row r="103">
          <cell r="A103">
            <v>3.34</v>
          </cell>
          <cell r="B103" t="str">
            <v>Suministro e instalación (Sobre puesto en pared )Tablero TDK2 - 1F- 3H -120V 6 Circuitos.   puerta -llegada en tubo PVC - Incluye  marquillas identificación, M.O ,amarras.</v>
          </cell>
          <cell r="C103" t="str">
            <v>UND</v>
          </cell>
          <cell r="D103">
            <v>1</v>
          </cell>
          <cell r="E103">
            <v>100000</v>
          </cell>
          <cell r="F103">
            <v>100000</v>
          </cell>
          <cell r="G103">
            <v>1.0000000000000001E-5</v>
          </cell>
        </row>
        <row r="104">
          <cell r="A104">
            <v>3.35</v>
          </cell>
          <cell r="B104" t="str">
            <v>Suministro e instalación (Sobre puesto en pared )Tablero TDK3 - 1F- 3H -120V 6 Circuitos.   puerta -llegada en tubo PVC - Incluye  marquillas identificación, M.O ,amarras.</v>
          </cell>
          <cell r="C104" t="str">
            <v>UND</v>
          </cell>
          <cell r="D104">
            <v>1</v>
          </cell>
          <cell r="E104">
            <v>100000</v>
          </cell>
          <cell r="F104">
            <v>100000</v>
          </cell>
          <cell r="G104">
            <v>1.0000000000000001E-5</v>
          </cell>
        </row>
        <row r="105">
          <cell r="A105">
            <v>3.36</v>
          </cell>
          <cell r="B105" t="str">
            <v xml:space="preserve">Suministro e instalación (Empotrado en pared )Tablero  TDRPE - 1F- 3H - 208/120V  6 Circuitos. con puerta - llegada y salida en tuberia PVC- Incluye  marquillas identificación, M.O - </v>
          </cell>
          <cell r="C105" t="str">
            <v>UND</v>
          </cell>
          <cell r="D105">
            <v>1</v>
          </cell>
          <cell r="E105">
            <v>100000</v>
          </cell>
          <cell r="F105">
            <v>100000</v>
          </cell>
          <cell r="G105">
            <v>1.0000000000000001E-5</v>
          </cell>
        </row>
        <row r="106">
          <cell r="A106">
            <v>3.37</v>
          </cell>
          <cell r="B106" t="str">
            <v xml:space="preserve">Suministro e instalacion de interruptor termomagnetico 1x15, 1x20A </v>
          </cell>
          <cell r="C106" t="str">
            <v>UND</v>
          </cell>
          <cell r="D106">
            <v>310</v>
          </cell>
          <cell r="E106">
            <v>26500</v>
          </cell>
          <cell r="F106">
            <v>8215000</v>
          </cell>
          <cell r="G106">
            <v>8.8000000000000003E-4</v>
          </cell>
        </row>
        <row r="107">
          <cell r="A107">
            <v>3.38</v>
          </cell>
          <cell r="B107" t="str">
            <v xml:space="preserve">Suministro e instalacion de interruptor termomagnetico 2 x 15 A </v>
          </cell>
          <cell r="C107" t="str">
            <v>UND</v>
          </cell>
          <cell r="D107">
            <v>29</v>
          </cell>
          <cell r="E107">
            <v>28500</v>
          </cell>
          <cell r="F107">
            <v>826500</v>
          </cell>
          <cell r="G107">
            <v>9.0000000000000006E-5</v>
          </cell>
        </row>
        <row r="108">
          <cell r="A108">
            <v>3.39</v>
          </cell>
          <cell r="B108" t="str">
            <v xml:space="preserve">Suministro e instalacion de interruptor termomagnetico 3 x 15 A </v>
          </cell>
          <cell r="C108" t="str">
            <v>UND</v>
          </cell>
          <cell r="D108">
            <v>5</v>
          </cell>
          <cell r="E108">
            <v>61500</v>
          </cell>
          <cell r="F108">
            <v>307500</v>
          </cell>
          <cell r="G108">
            <v>3.0000000000000001E-5</v>
          </cell>
        </row>
        <row r="109">
          <cell r="A109">
            <v>3.4</v>
          </cell>
          <cell r="B109" t="str">
            <v xml:space="preserve">Suministro e instalacion de interruptor termomagnetico 3x20 , 3x30 A </v>
          </cell>
          <cell r="C109" t="str">
            <v>UND</v>
          </cell>
          <cell r="D109">
            <v>10</v>
          </cell>
          <cell r="E109">
            <v>68500</v>
          </cell>
          <cell r="F109">
            <v>685000</v>
          </cell>
          <cell r="G109">
            <v>6.9999999999999994E-5</v>
          </cell>
        </row>
        <row r="110">
          <cell r="A110">
            <v>3.41</v>
          </cell>
          <cell r="B110" t="str">
            <v>Suministro e instalacion de interruptor termomagnetico en caja moldeada 3 x 15 A   - incluye cable y bornas de ponchar electroplateadas para conexión dentro del tablero</v>
          </cell>
          <cell r="C110" t="str">
            <v>UND</v>
          </cell>
          <cell r="D110">
            <v>8</v>
          </cell>
          <cell r="E110">
            <v>137000</v>
          </cell>
          <cell r="F110">
            <v>1096000</v>
          </cell>
          <cell r="G110">
            <v>1.2E-4</v>
          </cell>
        </row>
        <row r="111">
          <cell r="A111">
            <v>3.42</v>
          </cell>
          <cell r="B111" t="str">
            <v>Suministro e instalacion de interruptor termomagnetico en caja moldeada 3 x 20  A   - incluye cable y bornas de ponchar electroplateadas para conexión dentro del tablero</v>
          </cell>
          <cell r="C111" t="str">
            <v>UND</v>
          </cell>
          <cell r="D111">
            <v>2</v>
          </cell>
          <cell r="E111">
            <v>137000</v>
          </cell>
          <cell r="F111">
            <v>274000</v>
          </cell>
          <cell r="G111">
            <v>3.0000000000000001E-5</v>
          </cell>
        </row>
        <row r="112">
          <cell r="A112">
            <v>3.43</v>
          </cell>
          <cell r="B112" t="str">
            <v>Suministro e instalacion de interruptor termomagnetico en caja moldeada 3 x 30  A   - incluye cable y bornas de ponchar electroplateadas para conexión dentro del tablero</v>
          </cell>
          <cell r="C112" t="str">
            <v>UND</v>
          </cell>
          <cell r="D112">
            <v>4</v>
          </cell>
          <cell r="E112">
            <v>137000</v>
          </cell>
          <cell r="F112">
            <v>548000</v>
          </cell>
          <cell r="G112">
            <v>6.0000000000000002E-5</v>
          </cell>
        </row>
        <row r="113">
          <cell r="A113">
            <v>3.44</v>
          </cell>
          <cell r="B113" t="str">
            <v>Suministro e instalación de interruptor termo magnético en caja moldeada 3 x 40 A   - incluye cable y bornas de ponchar electro plateadas para conexión dentro del tablero</v>
          </cell>
          <cell r="C113" t="str">
            <v>UND</v>
          </cell>
          <cell r="D113">
            <v>4</v>
          </cell>
          <cell r="E113">
            <v>137000</v>
          </cell>
          <cell r="F113">
            <v>548000</v>
          </cell>
          <cell r="G113">
            <v>6.0000000000000002E-5</v>
          </cell>
        </row>
        <row r="114">
          <cell r="A114">
            <v>3.45</v>
          </cell>
          <cell r="B114" t="str">
            <v>Suministro e instalacion de interruptor termomagnetico en caja moldeada 3 x 50  A   - incluye cable y bornas de ponchar electroplateadas para conexión dentro del tablero</v>
          </cell>
          <cell r="C114" t="str">
            <v>UND</v>
          </cell>
          <cell r="D114">
            <v>1</v>
          </cell>
          <cell r="E114">
            <v>137000</v>
          </cell>
          <cell r="F114">
            <v>137000</v>
          </cell>
          <cell r="G114">
            <v>1.0000000000000001E-5</v>
          </cell>
        </row>
        <row r="115">
          <cell r="A115">
            <v>3.46</v>
          </cell>
          <cell r="B115" t="str">
            <v>Suministro e instalación de interruptor termo magnético en caja moldeada 3 x 60 A   - incluye cable y bornas de ponchar electro plateadas para conexión dentro del tablero</v>
          </cell>
          <cell r="C115" t="str">
            <v>UND</v>
          </cell>
          <cell r="D115">
            <v>8</v>
          </cell>
          <cell r="E115">
            <v>137000</v>
          </cell>
          <cell r="F115">
            <v>1096000</v>
          </cell>
          <cell r="G115">
            <v>1.2E-4</v>
          </cell>
        </row>
        <row r="116">
          <cell r="A116">
            <v>3.47</v>
          </cell>
          <cell r="B116" t="str">
            <v>Suministro e instalacion de bandeja portacable tipo escalera metalica en lamina cold roled (pintada con pintura electrostatica) con tapa de 30cm  soporte para bandeja de 30 cm en riel  tipo chanel con estrias y varilla roscada- anclaje con chazos de expansion  metalicos para cielo en cuarto de tableros en cada piso para llegada y salida de los edificios 1 y 2</v>
          </cell>
          <cell r="C116" t="str">
            <v>ML</v>
          </cell>
          <cell r="D116">
            <v>20</v>
          </cell>
          <cell r="E116">
            <v>148333.33333333334</v>
          </cell>
          <cell r="F116">
            <v>2966666.666666667</v>
          </cell>
          <cell r="G116">
            <v>3.2000000000000003E-4</v>
          </cell>
        </row>
        <row r="117">
          <cell r="A117">
            <v>3.48</v>
          </cell>
          <cell r="B117" t="str">
            <v>Curvas interior vertical para bandeja portacable tipo escalera metalica en lamina cold roled (pintada con pintura electrostatica) con  tapa de 30 cm en techo cuarto  de tableros de los edificios 1 y 2</v>
          </cell>
          <cell r="C117" t="str">
            <v>UND</v>
          </cell>
          <cell r="D117">
            <v>34</v>
          </cell>
          <cell r="E117">
            <v>189000</v>
          </cell>
          <cell r="F117">
            <v>6426000</v>
          </cell>
          <cell r="G117">
            <v>6.8999999999999997E-4</v>
          </cell>
        </row>
        <row r="118">
          <cell r="A118">
            <v>3.49</v>
          </cell>
          <cell r="B118" t="str">
            <v>Sumnistro e instalacion de bandeja portacable tipo escalera metalica en lamina cold roled (pintada con pintura electrostatica) sin  tapa de 40 cm, soportado en riel liso tipo chanel y varilla roscada- anclaje con chazos de expansion  metalicos instalada en buitron para acometidas a los tableros en los pisos edificios 1 y 2</v>
          </cell>
          <cell r="C118" t="str">
            <v>UND</v>
          </cell>
          <cell r="D118">
            <v>5</v>
          </cell>
          <cell r="E118">
            <v>139666.66666666669</v>
          </cell>
          <cell r="F118">
            <v>698333.33333333349</v>
          </cell>
          <cell r="G118">
            <v>8.0000000000000007E-5</v>
          </cell>
        </row>
        <row r="119">
          <cell r="A119">
            <v>3.5</v>
          </cell>
          <cell r="B119" t="str">
            <v>Curvas horizonta para bandeja portacable tipo escalera metalica en lamina cold roled (pintada con pintura electrostatica) con  tapa de 30 cm en techo cuarto  de tableros de los edificios 1 y 2 y salida a buitron</v>
          </cell>
          <cell r="C119" t="str">
            <v>UND</v>
          </cell>
          <cell r="D119">
            <v>6</v>
          </cell>
          <cell r="E119">
            <v>224000</v>
          </cell>
          <cell r="F119">
            <v>1344000</v>
          </cell>
          <cell r="G119">
            <v>1.3999999999999999E-4</v>
          </cell>
        </row>
        <row r="120">
          <cell r="A120">
            <v>0</v>
          </cell>
          <cell r="B120">
            <v>0</v>
          </cell>
          <cell r="C120">
            <v>0</v>
          </cell>
          <cell r="D120">
            <v>0</v>
          </cell>
          <cell r="E120">
            <v>0</v>
          </cell>
          <cell r="F120">
            <v>48488000</v>
          </cell>
          <cell r="G120">
            <v>5.2500000000000021E-3</v>
          </cell>
        </row>
        <row r="121">
          <cell r="A121" t="str">
            <v>4</v>
          </cell>
          <cell r="B121" t="str">
            <v>ALUMBRADO Y TOMACORRIENTES</v>
          </cell>
          <cell r="C121">
            <v>0</v>
          </cell>
          <cell r="D121">
            <v>0</v>
          </cell>
          <cell r="E121">
            <v>0</v>
          </cell>
          <cell r="F121">
            <v>0</v>
          </cell>
          <cell r="G121">
            <v>0</v>
          </cell>
        </row>
        <row r="122">
          <cell r="A122">
            <v>4.01</v>
          </cell>
          <cell r="B122" t="str">
            <v>Salida lampara fluorescente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2" t="str">
            <v>UND</v>
          </cell>
          <cell r="D122">
            <v>122</v>
          </cell>
          <cell r="E122">
            <v>64080</v>
          </cell>
          <cell r="F122">
            <v>7817760</v>
          </cell>
          <cell r="G122">
            <v>8.4000000000000003E-4</v>
          </cell>
        </row>
        <row r="123">
          <cell r="A123">
            <v>4.0199999999999996</v>
          </cell>
          <cell r="B123" t="str">
            <v>Salida para BALASTO EMERGENCIA en  lampara fluorescente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3" t="str">
            <v>UND</v>
          </cell>
          <cell r="D123">
            <v>116</v>
          </cell>
          <cell r="E123">
            <v>64080</v>
          </cell>
          <cell r="F123">
            <v>7433280</v>
          </cell>
          <cell r="G123">
            <v>8.0000000000000004E-4</v>
          </cell>
        </row>
        <row r="124">
          <cell r="A124">
            <v>4.03</v>
          </cell>
          <cell r="B124" t="str">
            <v>Salida bala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4" t="str">
            <v>UND</v>
          </cell>
          <cell r="D124">
            <v>409</v>
          </cell>
          <cell r="E124">
            <v>64080</v>
          </cell>
          <cell r="F124">
            <v>26208720</v>
          </cell>
          <cell r="G124">
            <v>2.82E-3</v>
          </cell>
        </row>
        <row r="125">
          <cell r="A125">
            <v>4.04</v>
          </cell>
          <cell r="B125" t="str">
            <v>Salida lampara EMERGENCIA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5" t="str">
            <v>UND</v>
          </cell>
          <cell r="D125">
            <v>68</v>
          </cell>
          <cell r="E125">
            <v>64080</v>
          </cell>
          <cell r="F125">
            <v>4357440</v>
          </cell>
          <cell r="G125">
            <v>4.6999999999999999E-4</v>
          </cell>
        </row>
        <row r="126">
          <cell r="A126">
            <v>4.05</v>
          </cell>
          <cell r="B126" t="str">
            <v>Salida   aplique "salida de  emergencia"-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6" t="str">
            <v>UND</v>
          </cell>
          <cell r="D126">
            <v>6</v>
          </cell>
          <cell r="E126">
            <v>64080</v>
          </cell>
          <cell r="F126">
            <v>384480</v>
          </cell>
          <cell r="G126">
            <v>4.0000000000000003E-5</v>
          </cell>
        </row>
        <row r="127">
          <cell r="A127">
            <v>4.0599999999999996</v>
          </cell>
          <cell r="B127" t="str">
            <v>Salida Interruptor SENCILLO  -Incluye interruptor con punto a tierra, , tubo conduit PVC 1/2" (o 3/4" o 1" cuando se requiera) con accesorios , cajas PVC  octogonales (cajas 2x4  y 4x 4 con suplemento cuando se requiera), Conductores en Cable  #12 Cu THHN (utilizar color negro para retornos)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7" t="str">
            <v>UND</v>
          </cell>
          <cell r="D127">
            <v>102</v>
          </cell>
          <cell r="E127">
            <v>56964</v>
          </cell>
          <cell r="F127">
            <v>5810328</v>
          </cell>
          <cell r="G127">
            <v>6.2E-4</v>
          </cell>
        </row>
        <row r="128">
          <cell r="A128">
            <v>4.07</v>
          </cell>
          <cell r="B128" t="str">
            <v>Salida Interruptor DOBLE  - Incluye interruptor con punto a tierra, , tubo conduit PVC 1/2" (o 3/4" o 1" cuando se requiera) con accesorios , cajas PVC  octogonales (cajas 2x4  y 4x 4 con suplemento cuando se requiera), Conductores en Cable  #12 Cu THHN (utilizar color negro para retornos)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8" t="str">
            <v>UND</v>
          </cell>
          <cell r="D128">
            <v>56</v>
          </cell>
          <cell r="E128">
            <v>65064</v>
          </cell>
          <cell r="F128">
            <v>3643584</v>
          </cell>
          <cell r="G128">
            <v>3.8999999999999999E-4</v>
          </cell>
        </row>
        <row r="129">
          <cell r="A129">
            <v>4.08</v>
          </cell>
          <cell r="B129" t="str">
            <v>Salida Interruptor CONMUTABLE SENCILLO  -Incluye interruptor con punto a tierra, tubo conduit PVC 1/2" (o 3/4" o 1" cuando se requiera) con accesorios , cajas PVC  octogonales (cajas 2x4  y 4x 4 con suplemento cuando se requiera), Conductores en Cable  #12 Cu THHN -  (utilizar color negro para retornos)-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9" t="str">
            <v>UND</v>
          </cell>
          <cell r="D129">
            <v>12</v>
          </cell>
          <cell r="E129">
            <v>72464</v>
          </cell>
          <cell r="F129">
            <v>869568</v>
          </cell>
          <cell r="G129">
            <v>9.0000000000000006E-5</v>
          </cell>
        </row>
        <row r="130">
          <cell r="A130">
            <v>4.09</v>
          </cell>
          <cell r="B130" t="str">
            <v>Salida tomacorriente doble polo a tierra circuito REGULADO EN MURO -  MARCA LEVITON con conexión a tierra aislada del chasis y grado Hospital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Mano de obra donde sea necesario de: regata, entubado, resane, cableado, aparateado, aseo.</v>
          </cell>
          <cell r="C130" t="str">
            <v>UND</v>
          </cell>
          <cell r="D130">
            <v>115</v>
          </cell>
          <cell r="E130">
            <v>70414</v>
          </cell>
          <cell r="F130">
            <v>8097610</v>
          </cell>
          <cell r="G130">
            <v>8.7000000000000001E-4</v>
          </cell>
        </row>
        <row r="131">
          <cell r="A131">
            <v>4.0999999999999996</v>
          </cell>
          <cell r="B131" t="str">
            <v>Salida tomacorriente doble polo a tierra circuito REGULADO EN MUEBLE -  MARCA LEVITON con conexión a tierra aislada del chasis y grado Hospital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 Conexion entre salida en pared y mueble en cable encauchetado 3 x 12 awg y clavija 3H LEVITON  Mano de obra donde sea necesario de: regata, entubado, resane, cableado, aparateado, aseo.</v>
          </cell>
          <cell r="C131" t="str">
            <v>UND</v>
          </cell>
          <cell r="D131">
            <v>288</v>
          </cell>
          <cell r="E131">
            <v>85364</v>
          </cell>
          <cell r="F131">
            <v>24584832</v>
          </cell>
          <cell r="G131">
            <v>2.64E-3</v>
          </cell>
        </row>
        <row r="132">
          <cell r="A132">
            <v>4.1100000000000003</v>
          </cell>
          <cell r="B132" t="str">
            <v>Salida tomacorriente doble polo a tierra circuito NORMAL -  MARCA LEVITON con conexión a tierra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Mano de obra donde sea necesario de: regata, entubado, resane, cableado, aparateado, aseo.</v>
          </cell>
          <cell r="C132" t="str">
            <v>UND</v>
          </cell>
          <cell r="D132">
            <v>372</v>
          </cell>
          <cell r="E132">
            <v>67054</v>
          </cell>
          <cell r="F132">
            <v>24944088</v>
          </cell>
          <cell r="G132">
            <v>2.6800000000000001E-3</v>
          </cell>
        </row>
        <row r="133">
          <cell r="A133">
            <v>4.12</v>
          </cell>
          <cell r="B133" t="str">
            <v>Salida tomacorriente TRIFILAR( 208 V- 2F + T) circuito NORMAL  -  MARCA LEVITON con conexión a tierra   - incluye tubo conduit PVC 1"  con accesorios , cajas metalicas  4x 4 con suplemento cuando se requiera,  marquillas identificacion del circuito, Conductores en Cable  #12  Cu THHN - -- empalmes conectores de resorte tipo Scotchlok- incluye cajas de empalme en cielo cuando se requiera - para AA SALONES  Mano de obra donde sea necesario de: regata, entubado, resane, cableado, aparateado, aseo.</v>
          </cell>
          <cell r="C133" t="str">
            <v>UND</v>
          </cell>
          <cell r="D133">
            <v>22</v>
          </cell>
          <cell r="E133">
            <v>221094</v>
          </cell>
          <cell r="F133">
            <v>4864068</v>
          </cell>
          <cell r="G133">
            <v>5.1999999999999995E-4</v>
          </cell>
        </row>
        <row r="134">
          <cell r="A134">
            <v>4.13</v>
          </cell>
          <cell r="B134" t="str">
            <v>Suministro e instalación lampara fluorecente tipo IT 100AQ SPH 1X4 / 2T83241 (32 X 2)-ILUMINACIONES TECNICAS</v>
          </cell>
          <cell r="C134" t="str">
            <v>UND</v>
          </cell>
          <cell r="D134">
            <v>38</v>
          </cell>
          <cell r="E134">
            <v>118500</v>
          </cell>
          <cell r="F134">
            <v>4503000</v>
          </cell>
          <cell r="G134">
            <v>4.8000000000000001E-4</v>
          </cell>
        </row>
        <row r="135">
          <cell r="A135">
            <v>4.1399999999999997</v>
          </cell>
          <cell r="B135" t="str">
            <v>Suministro e instalación lampara fluorecente tipo LFS IM TB 1X4 / 2T83241 (32X2) ILUMINACIONES TECNICAS</v>
          </cell>
          <cell r="C135" t="str">
            <v>UND</v>
          </cell>
          <cell r="D135">
            <v>54</v>
          </cell>
          <cell r="E135">
            <v>116500</v>
          </cell>
          <cell r="F135">
            <v>6291000</v>
          </cell>
          <cell r="G135">
            <v>6.8000000000000005E-4</v>
          </cell>
        </row>
        <row r="136">
          <cell r="A136">
            <v>4.1500000000000004</v>
          </cell>
          <cell r="B136" t="str">
            <v>Suministro e instalación lampara fluorecente tipo LFS IM TB 1X8 / 2x2T83241 (32X4) ILUMINACIONES TECNICAS</v>
          </cell>
          <cell r="C136" t="str">
            <v>UND</v>
          </cell>
          <cell r="D136">
            <v>150</v>
          </cell>
          <cell r="E136">
            <v>153500</v>
          </cell>
          <cell r="F136">
            <v>23025000</v>
          </cell>
          <cell r="G136">
            <v>2.48E-3</v>
          </cell>
        </row>
        <row r="137">
          <cell r="A137">
            <v>4.16</v>
          </cell>
          <cell r="B137" t="str">
            <v>Suministro e instalación lampara fluorecente tipo LFS IM TB 1X4 / 2T83241 (32X2) con BALASTO DE EMERGENCIA - ILUMINACIONES TECNICAS</v>
          </cell>
          <cell r="C137" t="str">
            <v>UND</v>
          </cell>
          <cell r="D137">
            <v>96</v>
          </cell>
          <cell r="E137">
            <v>311500</v>
          </cell>
          <cell r="F137">
            <v>29904000</v>
          </cell>
          <cell r="G137">
            <v>3.2200000000000002E-3</v>
          </cell>
        </row>
        <row r="138">
          <cell r="A138">
            <v>4.17</v>
          </cell>
          <cell r="B138" t="str">
            <v>Suministro e instalación luminaria (Cilindro) ITD 960 / 2T42641 (26X2) ILUMINACIONES TECNICAS</v>
          </cell>
          <cell r="C138" t="str">
            <v>UND</v>
          </cell>
          <cell r="D138">
            <v>208</v>
          </cell>
          <cell r="E138">
            <v>47700</v>
          </cell>
          <cell r="F138">
            <v>9921600</v>
          </cell>
          <cell r="G138">
            <v>1.07E-3</v>
          </cell>
        </row>
        <row r="139">
          <cell r="A139">
            <v>4.18</v>
          </cell>
          <cell r="B139" t="str">
            <v>Suministro luminaria (Bala) ITD 49 7w Master Led 120 v (7X1) ILUMINACIONES TECNICAS</v>
          </cell>
          <cell r="C139" t="str">
            <v>UND</v>
          </cell>
          <cell r="D139">
            <v>84</v>
          </cell>
          <cell r="E139">
            <v>95500</v>
          </cell>
          <cell r="F139">
            <v>8022000</v>
          </cell>
          <cell r="G139">
            <v>8.5999999999999998E-4</v>
          </cell>
        </row>
        <row r="140">
          <cell r="A140">
            <v>4.1900000000000004</v>
          </cell>
          <cell r="B140" t="str">
            <v>Suministro e instalación luminaria CORAL 2T524w +2BIAX 24w (24X4) ILUMINACIONES TECNICAS</v>
          </cell>
          <cell r="C140" t="str">
            <v>UND</v>
          </cell>
          <cell r="D140">
            <v>91</v>
          </cell>
          <cell r="E140">
            <v>311500</v>
          </cell>
          <cell r="F140">
            <v>28346500</v>
          </cell>
          <cell r="G140">
            <v>3.0500000000000002E-3</v>
          </cell>
        </row>
        <row r="141">
          <cell r="A141">
            <v>4.2</v>
          </cell>
          <cell r="B141" t="str">
            <v>Suministro e instalación luminaria (Bala piso) IT D6 / Master Led 4w 120 v (4x1) ILUMINACIONES TECNICAS</v>
          </cell>
          <cell r="C141" t="str">
            <v>UND</v>
          </cell>
          <cell r="D141">
            <v>26</v>
          </cell>
          <cell r="E141">
            <v>31500</v>
          </cell>
          <cell r="F141">
            <v>819000</v>
          </cell>
          <cell r="G141">
            <v>9.0000000000000006E-5</v>
          </cell>
        </row>
        <row r="142">
          <cell r="A142">
            <v>4.21</v>
          </cell>
          <cell r="B142" t="str">
            <v>Suministro e instalación letrero luminoso "salida de emergencia" COLOR VERDE - bateria recargable</v>
          </cell>
          <cell r="C142" t="str">
            <v>UND</v>
          </cell>
          <cell r="D142">
            <v>24</v>
          </cell>
          <cell r="E142">
            <v>151500</v>
          </cell>
          <cell r="F142">
            <v>3636000</v>
          </cell>
          <cell r="G142">
            <v>3.8999999999999999E-4</v>
          </cell>
        </row>
        <row r="143">
          <cell r="A143">
            <v>4.22</v>
          </cell>
          <cell r="B143" t="str">
            <v>Suministro e instalación  lampara de emergencia aplique IT950EXL  ILUMINACIONES TECNICAS</v>
          </cell>
          <cell r="C143" t="str">
            <v>UND</v>
          </cell>
          <cell r="D143">
            <v>24</v>
          </cell>
          <cell r="E143">
            <v>161500</v>
          </cell>
          <cell r="F143">
            <v>3876000</v>
          </cell>
          <cell r="G143">
            <v>4.2000000000000002E-4</v>
          </cell>
        </row>
        <row r="144">
          <cell r="A144">
            <v>0</v>
          </cell>
          <cell r="B144">
            <v>0</v>
          </cell>
          <cell r="C144">
            <v>0</v>
          </cell>
          <cell r="D144">
            <v>0</v>
          </cell>
          <cell r="E144">
            <v>0</v>
          </cell>
          <cell r="F144">
            <v>237359858</v>
          </cell>
          <cell r="G144">
            <v>2.5520000000000004E-2</v>
          </cell>
        </row>
        <row r="145">
          <cell r="A145" t="str">
            <v>5</v>
          </cell>
          <cell r="B145" t="str">
            <v>SISTEMA DE PROTECCION DESCARGAS ATMOSFERICAS Y MALLA A TIERRA</v>
          </cell>
          <cell r="C145">
            <v>0</v>
          </cell>
          <cell r="D145">
            <v>0</v>
          </cell>
          <cell r="E145">
            <v>0</v>
          </cell>
          <cell r="F145">
            <v>0</v>
          </cell>
          <cell r="G145">
            <v>0</v>
          </cell>
        </row>
        <row r="146">
          <cell r="A146">
            <v>5.01</v>
          </cell>
          <cell r="B146" t="str">
            <v>Para edificios 1-2  incluye 4 Puntas captadora de aluminio tipo franklin 2mx16mm, 16 Puntas captadora de aluminio tipo franklin 1mx16mm, 20 Platinas  sobre cubierta metalica para base de punta captadora, 300 metros de alambrón de aluminio No 8, 600 mteros de cable de cobre 1/0 DD, 200 unidades para soporte sobre cubierta metalica para alambron, 60 unidades para soporte sobre columnas para alambron, 60 unidades de grapa doble ala ( Sujecion tubo IMC 1"),  8 unidades de grapa bimetalica, 12 unidades ducto PVC 1" X 3m, 12 unidades de ducto IMC 1" X 3m,  8 unidades varilla de Cu de 5/8" x 2,4m,  8 unidades resgistro 30x30x30cm, 8 unidaddesde soldadura exotermica con tratamiento de terreno para conexión de bajantes a la varilla de coble,  2 Montaje e instalacion sistema de proteccion de desacargas atmosfericas según planos x edificio,  instalación de 600 metros de  cable de Cu DD # 1/0 para SPT del apantallamiento- enterrado sin tuberia a 30-50 cm de profundidad, 11 unidades de soldadura exotermica  para conexión de cable del SPT  adicionales colas</v>
          </cell>
          <cell r="C146" t="str">
            <v>UND</v>
          </cell>
          <cell r="D146">
            <v>1</v>
          </cell>
          <cell r="E146">
            <v>43288000</v>
          </cell>
          <cell r="F146">
            <v>43288000</v>
          </cell>
          <cell r="G146">
            <v>4.6499999999999996E-3</v>
          </cell>
        </row>
        <row r="147">
          <cell r="A147">
            <v>5.0199999999999996</v>
          </cell>
          <cell r="B147" t="str">
            <v>Suministro y construcción de sistema de puesta a tierra: malla de 4x4m, 9 varillas Cu-Cu, conductor No.2/0 Cu desnudo - uniones soldadas(soldadura exotermica). Incluye canalización en tubo pvc de 1" con cable de cobre desnudo 2/0 para conectar el SPT con la barra de tierras del tablero general ( 20  mts) y con el transformador (20 mts)</v>
          </cell>
          <cell r="C147" t="str">
            <v>UND</v>
          </cell>
          <cell r="D147">
            <v>1</v>
          </cell>
          <cell r="E147">
            <v>4210000</v>
          </cell>
          <cell r="F147">
            <v>4210000</v>
          </cell>
          <cell r="G147">
            <v>4.4999999999999999E-4</v>
          </cell>
        </row>
        <row r="148">
          <cell r="A148">
            <v>0</v>
          </cell>
          <cell r="B148">
            <v>0</v>
          </cell>
          <cell r="C148">
            <v>0</v>
          </cell>
          <cell r="D148">
            <v>0</v>
          </cell>
          <cell r="E148">
            <v>0</v>
          </cell>
          <cell r="F148">
            <v>47498000</v>
          </cell>
          <cell r="G148">
            <v>5.0999999999999995E-3</v>
          </cell>
        </row>
        <row r="149">
          <cell r="A149" t="str">
            <v>6</v>
          </cell>
          <cell r="B149" t="str">
            <v>SISTEMA BOMBAS CONTRA INCENDIO</v>
          </cell>
          <cell r="C149">
            <v>0</v>
          </cell>
          <cell r="D149">
            <v>0</v>
          </cell>
          <cell r="E149">
            <v>0</v>
          </cell>
          <cell r="F149">
            <v>0</v>
          </cell>
          <cell r="G149">
            <v>0</v>
          </cell>
        </row>
        <row r="150">
          <cell r="A150">
            <v>6.01</v>
          </cell>
          <cell r="B150" t="str">
            <v>Alimentador  3 Fases 208 V para bomba contraincendio en cable Cu - 3 # 8 awg-THHN + 1#10 awg-THHN en tubo metalico EMT de 1" desde tablero en cuarto de bombas - Con caja de paso metalica de 15 x 15 cm- soporte  en riel chanel con chazo metalico y abrazadera doble ala 1"</v>
          </cell>
          <cell r="C150" t="str">
            <v>ML</v>
          </cell>
          <cell r="D150">
            <v>12</v>
          </cell>
          <cell r="E150">
            <v>34765</v>
          </cell>
          <cell r="F150">
            <v>417180</v>
          </cell>
          <cell r="G150">
            <v>4.0000000000000003E-5</v>
          </cell>
        </row>
        <row r="151">
          <cell r="A151">
            <v>6.02</v>
          </cell>
          <cell r="B151" t="str">
            <v>Suministro e instalación (Empotrado en pared )Tablero para BOMBA #1 - metalico 40 x40 cm  con totalizador 3 x 20 A caja moldeada- para recibir acometida desde subestacion</v>
          </cell>
          <cell r="C151" t="str">
            <v>UND</v>
          </cell>
          <cell r="D151">
            <v>1</v>
          </cell>
          <cell r="E151">
            <v>392000</v>
          </cell>
          <cell r="F151">
            <v>392000</v>
          </cell>
          <cell r="G151">
            <v>4.0000000000000003E-5</v>
          </cell>
        </row>
        <row r="152">
          <cell r="A152">
            <v>6.03</v>
          </cell>
          <cell r="B152" t="str">
            <v>Suministro e instalación (Empotrado en pared )Tablero para BOMBA #2 - metalico 40 x40 cm  con totalizador 3 x 20 A caja moldeada- para recibir acometida desde subestacion</v>
          </cell>
          <cell r="C152" t="str">
            <v>UND</v>
          </cell>
          <cell r="D152">
            <v>1</v>
          </cell>
          <cell r="E152">
            <v>392000</v>
          </cell>
          <cell r="F152">
            <v>392000</v>
          </cell>
          <cell r="G152">
            <v>4.0000000000000003E-5</v>
          </cell>
        </row>
        <row r="153">
          <cell r="A153">
            <v>6.04</v>
          </cell>
          <cell r="B153" t="str">
            <v>Alimentador a MOTOBOMBA # 2 -  7,5 HP- Desde tablero TG-SUBESTACION en Cable    3 # 6 Cu.THHN  + 1# 8 Cu THHN. EN TUBO PVC   por canalizacion subterranea ( no incluye canalizacion) -  incluye cable , M.O, marquillas identificación, amarras plasticas,</v>
          </cell>
          <cell r="C153" t="str">
            <v>ML</v>
          </cell>
          <cell r="D153">
            <v>120</v>
          </cell>
          <cell r="E153">
            <v>22410</v>
          </cell>
          <cell r="F153">
            <v>2689200</v>
          </cell>
          <cell r="G153">
            <v>2.9E-4</v>
          </cell>
        </row>
        <row r="154">
          <cell r="A154">
            <v>6.05</v>
          </cell>
          <cell r="B154" t="str">
            <v>Alimentador a MOTOBOMBA # 1 -  20 HP- Desde tablero TG-SUBESTACION en Cable    6 # 2/0 Cu.THHN  + 1# 2 Cu THHN. EN TUBO PVC   por canalizacion subterranea ( no incluye canalizacion) -  incluye cable , M.O, marquillas identificación, amarras plasticas,</v>
          </cell>
          <cell r="C154" t="str">
            <v>ML</v>
          </cell>
          <cell r="D154">
            <v>485</v>
          </cell>
          <cell r="E154">
            <v>161151.23711340208</v>
          </cell>
          <cell r="F154">
            <v>78158350.000000015</v>
          </cell>
          <cell r="G154">
            <v>8.3999999999999995E-3</v>
          </cell>
        </row>
        <row r="155">
          <cell r="A155">
            <v>6.06</v>
          </cell>
          <cell r="B155" t="str">
            <v xml:space="preserve">Canalización en tubería PVC  2 ø 1" incluye terminal tipo campana en ambos extremos - excavación, relleno compactado  </v>
          </cell>
          <cell r="C155" t="str">
            <v>ML</v>
          </cell>
          <cell r="D155">
            <v>100</v>
          </cell>
          <cell r="E155">
            <v>19370</v>
          </cell>
          <cell r="F155">
            <v>1937000</v>
          </cell>
          <cell r="G155">
            <v>2.1000000000000001E-4</v>
          </cell>
        </row>
        <row r="156">
          <cell r="A156">
            <v>6.07</v>
          </cell>
          <cell r="B156" t="str">
            <v xml:space="preserve">Canalización en tubería PVC 2 ø 2"  incluye terminal tipo campana en ambos extremos - excavación, relleno compactado   </v>
          </cell>
          <cell r="C156" t="str">
            <v>ML</v>
          </cell>
          <cell r="D156">
            <v>465</v>
          </cell>
          <cell r="E156">
            <v>30370</v>
          </cell>
          <cell r="F156">
            <v>14122050</v>
          </cell>
          <cell r="G156">
            <v>1.5200000000000001E-3</v>
          </cell>
        </row>
        <row r="157">
          <cell r="A157">
            <v>6.08</v>
          </cell>
          <cell r="B157" t="str">
            <v>Caja de concreto reforzado con tapa y marco metálico tipo "caja de paso  tipo A" Norma EPSA - largo 120 cm- ancho 130 cm- profundidad 143 cm - 2 tapas</v>
          </cell>
          <cell r="C157" t="str">
            <v>UND</v>
          </cell>
          <cell r="D157">
            <v>18</v>
          </cell>
          <cell r="E157">
            <v>1000000</v>
          </cell>
          <cell r="F157">
            <v>18000000</v>
          </cell>
          <cell r="G157">
            <v>1.9400000000000001E-3</v>
          </cell>
        </row>
        <row r="158">
          <cell r="A158">
            <v>0</v>
          </cell>
          <cell r="B158">
            <v>0</v>
          </cell>
          <cell r="C158">
            <v>0</v>
          </cell>
          <cell r="D158">
            <v>0</v>
          </cell>
          <cell r="E158">
            <v>0</v>
          </cell>
          <cell r="F158">
            <v>116107780.00000001</v>
          </cell>
          <cell r="G158">
            <v>1.2480000000000002E-2</v>
          </cell>
        </row>
        <row r="159">
          <cell r="A159" t="str">
            <v>7</v>
          </cell>
          <cell r="B159" t="str">
            <v>ILUMINACION  PERIMETRAL</v>
          </cell>
          <cell r="C159">
            <v>0</v>
          </cell>
          <cell r="D159">
            <v>0</v>
          </cell>
          <cell r="E159">
            <v>0</v>
          </cell>
          <cell r="F159">
            <v>0</v>
          </cell>
          <cell r="G159">
            <v>0</v>
          </cell>
        </row>
        <row r="160">
          <cell r="A160">
            <v>7.01</v>
          </cell>
          <cell r="B160" t="str">
            <v>Suministro e instalacion de poste de concreto de 9 x 510</v>
          </cell>
          <cell r="C160" t="str">
            <v>UND</v>
          </cell>
          <cell r="D160">
            <v>24</v>
          </cell>
          <cell r="E160">
            <v>545000</v>
          </cell>
          <cell r="F160">
            <v>13080000</v>
          </cell>
          <cell r="G160">
            <v>1.41E-3</v>
          </cell>
        </row>
        <row r="161">
          <cell r="A161">
            <v>7.02</v>
          </cell>
          <cell r="B161" t="str">
            <v>Cableado red secundaria para alumbrado publico   208 v( 2F+T) en cable trenzado Al 3x # 2</v>
          </cell>
          <cell r="C161" t="str">
            <v>ML</v>
          </cell>
          <cell r="D161">
            <v>850</v>
          </cell>
          <cell r="E161">
            <v>7000</v>
          </cell>
          <cell r="F161">
            <v>5950000</v>
          </cell>
          <cell r="G161">
            <v>6.4000000000000005E-4</v>
          </cell>
        </row>
        <row r="162">
          <cell r="A162">
            <v>7.03</v>
          </cell>
          <cell r="B162" t="str">
            <v>Suministro e instalación de luminaria alumbrado publico con brazo 150  wt NA con foto celda</v>
          </cell>
          <cell r="C162" t="str">
            <v>UND</v>
          </cell>
          <cell r="D162">
            <v>24</v>
          </cell>
          <cell r="E162">
            <v>392000</v>
          </cell>
          <cell r="F162">
            <v>9408000</v>
          </cell>
          <cell r="G162">
            <v>1.01E-3</v>
          </cell>
        </row>
        <row r="163">
          <cell r="A163">
            <v>7.04</v>
          </cell>
          <cell r="B163" t="str">
            <v>Construccion caja de paso en concreto de 60 x 60 x 60 cm  con tapa y marco metalico</v>
          </cell>
          <cell r="C163" t="str">
            <v>UND</v>
          </cell>
          <cell r="D163">
            <v>8</v>
          </cell>
          <cell r="E163">
            <v>400000</v>
          </cell>
          <cell r="F163">
            <v>3200000</v>
          </cell>
          <cell r="G163">
            <v>3.4000000000000002E-4</v>
          </cell>
        </row>
        <row r="164">
          <cell r="A164">
            <v>7.05</v>
          </cell>
          <cell r="B164" t="str">
            <v>CONSTRUCCIÓN DE CONJUNTO RED BAJA TENSIÓN CON PERCHA TRENZADA CORRIDO (BT01)</v>
          </cell>
          <cell r="C164" t="str">
            <v>UND</v>
          </cell>
          <cell r="D164">
            <v>12</v>
          </cell>
          <cell r="E164">
            <v>156200</v>
          </cell>
          <cell r="F164">
            <v>1874400</v>
          </cell>
          <cell r="G164">
            <v>2.0000000000000001E-4</v>
          </cell>
        </row>
        <row r="165">
          <cell r="A165">
            <v>7.06</v>
          </cell>
          <cell r="B165" t="str">
            <v>CONSTRUCCIÓN DE CONJUNTO RED BAJA TENSIÓN CON PERCHA TRENZADA RETENCIÓN (BT02)</v>
          </cell>
          <cell r="C165" t="str">
            <v>UND</v>
          </cell>
          <cell r="D165">
            <v>9</v>
          </cell>
          <cell r="E165">
            <v>239550</v>
          </cell>
          <cell r="F165">
            <v>2155950</v>
          </cell>
          <cell r="G165">
            <v>2.3000000000000001E-4</v>
          </cell>
        </row>
        <row r="166">
          <cell r="A166">
            <v>7.07</v>
          </cell>
          <cell r="B166" t="str">
            <v>CONSTRUCCIÓN DE CONJUNTO RED BAJA TENSIÓN CON PERCHA TRENZADA TERMINAL (BT03)</v>
          </cell>
          <cell r="C166" t="str">
            <v>UND</v>
          </cell>
          <cell r="D166">
            <v>4</v>
          </cell>
          <cell r="E166">
            <v>195150</v>
          </cell>
          <cell r="F166">
            <v>780600</v>
          </cell>
          <cell r="G166">
            <v>8.0000000000000007E-5</v>
          </cell>
        </row>
        <row r="167">
          <cell r="A167">
            <v>7.08</v>
          </cell>
          <cell r="B167" t="str">
            <v>CONSTRUCCIÓN DE CONJUNTO  DE PUESTA A TIERRA BT (PTBT22)</v>
          </cell>
          <cell r="C167" t="str">
            <v>UND</v>
          </cell>
          <cell r="D167">
            <v>4</v>
          </cell>
          <cell r="E167">
            <v>424000</v>
          </cell>
          <cell r="F167">
            <v>1696000</v>
          </cell>
          <cell r="G167">
            <v>1.8000000000000001E-4</v>
          </cell>
        </row>
        <row r="168">
          <cell r="A168">
            <v>7.09</v>
          </cell>
          <cell r="B168" t="str">
            <v>CONSTRUCCIÓN DE CONJUNTO RETENIDA TIPO GUITARRA A TIERRA BAJA TENSIÓN (RTG1)</v>
          </cell>
          <cell r="C168" t="str">
            <v>UND</v>
          </cell>
          <cell r="D168">
            <v>13</v>
          </cell>
          <cell r="E168">
            <v>421500</v>
          </cell>
          <cell r="F168">
            <v>5479500</v>
          </cell>
          <cell r="G168">
            <v>5.9000000000000003E-4</v>
          </cell>
        </row>
        <row r="169">
          <cell r="A169">
            <v>0</v>
          </cell>
          <cell r="B169">
            <v>0</v>
          </cell>
          <cell r="C169">
            <v>0</v>
          </cell>
          <cell r="D169">
            <v>0</v>
          </cell>
          <cell r="E169">
            <v>0</v>
          </cell>
          <cell r="F169">
            <v>43624450</v>
          </cell>
          <cell r="G169">
            <v>4.6800000000000001E-3</v>
          </cell>
        </row>
        <row r="170">
          <cell r="A170" t="str">
            <v>8</v>
          </cell>
          <cell r="B170" t="str">
            <v>ILUMINACION  SENDERO PEATONAL</v>
          </cell>
          <cell r="C170">
            <v>0</v>
          </cell>
          <cell r="D170">
            <v>0</v>
          </cell>
          <cell r="E170">
            <v>0</v>
          </cell>
          <cell r="F170">
            <v>0</v>
          </cell>
          <cell r="G170">
            <v>0</v>
          </cell>
        </row>
        <row r="171">
          <cell r="A171">
            <v>8.01</v>
          </cell>
          <cell r="B171" t="str">
            <v>Suministro e instalacion de luminaria en poste de 4 metros (metálico galvanizado 2")  NA 70 W - 208</v>
          </cell>
          <cell r="C171" t="str">
            <v>UND</v>
          </cell>
          <cell r="D171">
            <v>25</v>
          </cell>
          <cell r="E171">
            <v>350000</v>
          </cell>
          <cell r="F171">
            <v>8750000</v>
          </cell>
          <cell r="G171">
            <v>9.3999999999999997E-4</v>
          </cell>
        </row>
        <row r="172">
          <cell r="A172">
            <v>8.02</v>
          </cell>
          <cell r="B172" t="str">
            <v>Canalizacion subterranea en tubo PVC  1"  " entre tablero TG  Y  tableros de distribucion de edificios con  cajas de paso en concreto para acometidas de distribucion</v>
          </cell>
          <cell r="C172" t="str">
            <v>ML</v>
          </cell>
          <cell r="D172">
            <v>180</v>
          </cell>
          <cell r="E172">
            <v>5020</v>
          </cell>
          <cell r="F172">
            <v>903600</v>
          </cell>
          <cell r="G172">
            <v>1E-4</v>
          </cell>
        </row>
        <row r="173">
          <cell r="A173">
            <v>8.0299999999999994</v>
          </cell>
          <cell r="B173" t="str">
            <v>Construccion caja de paso en concreto de 60 x 60 x 60 cm  con tapa y marco metalico</v>
          </cell>
          <cell r="C173" t="str">
            <v>UND</v>
          </cell>
          <cell r="D173">
            <v>25</v>
          </cell>
          <cell r="E173">
            <v>400000</v>
          </cell>
          <cell r="F173">
            <v>10000000</v>
          </cell>
          <cell r="G173">
            <v>1.08E-3</v>
          </cell>
        </row>
        <row r="174">
          <cell r="A174">
            <v>8.0399999999999991</v>
          </cell>
          <cell r="B174" t="str">
            <v>Cableado salidas 208 v para poste metalico en 2#8 + 1 #12 cu THHN</v>
          </cell>
          <cell r="C174" t="str">
            <v>ML</v>
          </cell>
          <cell r="D174">
            <v>530</v>
          </cell>
          <cell r="E174">
            <v>12510</v>
          </cell>
          <cell r="F174">
            <v>6630300</v>
          </cell>
          <cell r="G174">
            <v>7.1000000000000002E-4</v>
          </cell>
        </row>
        <row r="175">
          <cell r="A175">
            <v>0</v>
          </cell>
          <cell r="B175">
            <v>0</v>
          </cell>
          <cell r="C175">
            <v>0</v>
          </cell>
          <cell r="D175">
            <v>0</v>
          </cell>
          <cell r="E175">
            <v>0</v>
          </cell>
          <cell r="F175">
            <v>26283900</v>
          </cell>
          <cell r="G175">
            <v>2.8300000000000001E-3</v>
          </cell>
        </row>
        <row r="176">
          <cell r="A176" t="str">
            <v>9</v>
          </cell>
          <cell r="B176" t="str">
            <v>ILUMINACION  PARQUEADEROS</v>
          </cell>
          <cell r="C176">
            <v>0</v>
          </cell>
          <cell r="D176">
            <v>0</v>
          </cell>
          <cell r="E176">
            <v>0</v>
          </cell>
          <cell r="F176">
            <v>0</v>
          </cell>
          <cell r="G176">
            <v>0</v>
          </cell>
        </row>
        <row r="177">
          <cell r="A177">
            <v>9.01</v>
          </cell>
          <cell r="B177" t="str">
            <v>Suministro e instalacion de Mastil  metalico 16 metros - incluye construccion de base en concreto con pernos de sujecion</v>
          </cell>
          <cell r="C177" t="str">
            <v>UND</v>
          </cell>
          <cell r="D177">
            <v>2</v>
          </cell>
          <cell r="E177">
            <v>4000000</v>
          </cell>
          <cell r="F177">
            <v>8000000</v>
          </cell>
          <cell r="G177">
            <v>8.5999999999999998E-4</v>
          </cell>
        </row>
        <row r="178">
          <cell r="A178">
            <v>9.02</v>
          </cell>
          <cell r="B178" t="str">
            <v>Canalizacion subterranea en tubo PVC  3/4"  " con  cajas de paso en concreto para acometidas de distribucion</v>
          </cell>
          <cell r="C178" t="str">
            <v>ML</v>
          </cell>
          <cell r="D178">
            <v>160</v>
          </cell>
          <cell r="E178">
            <v>4090</v>
          </cell>
          <cell r="F178">
            <v>654400</v>
          </cell>
          <cell r="G178">
            <v>6.9999999999999994E-5</v>
          </cell>
        </row>
        <row r="179">
          <cell r="A179">
            <v>9.0299999999999994</v>
          </cell>
          <cell r="B179" t="str">
            <v>Construccion caja de paso en concreto de 100 x 100 x 60 cm  con tapa y marco metalico</v>
          </cell>
          <cell r="C179" t="str">
            <v>UND</v>
          </cell>
          <cell r="D179">
            <v>8</v>
          </cell>
          <cell r="E179">
            <v>700000</v>
          </cell>
          <cell r="F179">
            <v>5600000</v>
          </cell>
          <cell r="G179">
            <v>5.9999999999999995E-4</v>
          </cell>
        </row>
        <row r="180">
          <cell r="A180">
            <v>9.0399999999999991</v>
          </cell>
          <cell r="B180" t="str">
            <v>Acometida para alimentacion de reflectores en cable de Cu - 2 x  # 6 AWG-THHN +  1 x  # 8 AWG-THHN  por canalizacion en tubo PVC 3/4"</v>
          </cell>
          <cell r="C180" t="str">
            <v>ML</v>
          </cell>
          <cell r="D180">
            <v>200</v>
          </cell>
          <cell r="E180">
            <v>15810</v>
          </cell>
          <cell r="F180">
            <v>3162000</v>
          </cell>
          <cell r="G180">
            <v>3.4000000000000002E-4</v>
          </cell>
        </row>
        <row r="181">
          <cell r="A181">
            <v>9.0500000000000007</v>
          </cell>
          <cell r="B181" t="str">
            <v>Suministro e instalación de reflector MH 1000 W - 208 V con bombillo</v>
          </cell>
          <cell r="C181" t="str">
            <v>UND</v>
          </cell>
          <cell r="D181">
            <v>7</v>
          </cell>
          <cell r="E181">
            <v>869800</v>
          </cell>
          <cell r="F181">
            <v>6088600</v>
          </cell>
          <cell r="G181">
            <v>6.4999999999999997E-4</v>
          </cell>
        </row>
        <row r="182">
          <cell r="A182">
            <v>0</v>
          </cell>
          <cell r="B182">
            <v>0</v>
          </cell>
          <cell r="C182">
            <v>0</v>
          </cell>
          <cell r="D182">
            <v>0</v>
          </cell>
          <cell r="E182">
            <v>0</v>
          </cell>
          <cell r="F182">
            <v>23505000</v>
          </cell>
          <cell r="G182">
            <v>2.5199999999999997E-3</v>
          </cell>
        </row>
        <row r="183">
          <cell r="A183" t="str">
            <v>10</v>
          </cell>
          <cell r="B183" t="str">
            <v>ILUMINACION  ÁREA ALREDEDOR DE LOS 3 KIOSKOS</v>
          </cell>
          <cell r="C183">
            <v>0</v>
          </cell>
          <cell r="D183">
            <v>0</v>
          </cell>
          <cell r="E183">
            <v>0</v>
          </cell>
          <cell r="F183">
            <v>0</v>
          </cell>
          <cell r="G183">
            <v>0</v>
          </cell>
        </row>
        <row r="184">
          <cell r="A184">
            <v>10.01</v>
          </cell>
          <cell r="B184" t="str">
            <v>Suministro e instalación de poste de concreto de 9 x 510</v>
          </cell>
          <cell r="C184" t="str">
            <v>UND</v>
          </cell>
          <cell r="D184">
            <v>1</v>
          </cell>
          <cell r="E184">
            <v>450000</v>
          </cell>
          <cell r="F184">
            <v>450000</v>
          </cell>
          <cell r="G184">
            <v>5.0000000000000002E-5</v>
          </cell>
        </row>
        <row r="185">
          <cell r="A185">
            <v>10.02</v>
          </cell>
          <cell r="B185" t="str">
            <v>Canalización subterránea en tubo PVC  3/4"  " con  cajas de paso en concreto para acometidas de distribución</v>
          </cell>
          <cell r="C185" t="str">
            <v>ML</v>
          </cell>
          <cell r="D185">
            <v>220</v>
          </cell>
          <cell r="E185">
            <v>10090</v>
          </cell>
          <cell r="F185">
            <v>2219800</v>
          </cell>
          <cell r="G185">
            <v>2.4000000000000001E-4</v>
          </cell>
        </row>
        <row r="186">
          <cell r="A186">
            <v>10.029999999999999</v>
          </cell>
          <cell r="B186" t="str">
            <v>Construcción caja de paso en concreto de 60 x 60 x 60 cm  con tapa y marco metálico</v>
          </cell>
          <cell r="C186" t="str">
            <v>UND</v>
          </cell>
          <cell r="D186">
            <v>4</v>
          </cell>
          <cell r="E186">
            <v>400000</v>
          </cell>
          <cell r="F186">
            <v>1600000</v>
          </cell>
          <cell r="G186">
            <v>1.7000000000000001E-4</v>
          </cell>
        </row>
        <row r="187">
          <cell r="A187">
            <v>10.039999999999999</v>
          </cell>
          <cell r="B187" t="str">
            <v>Acometida para alimentación de reflectores en cable de Cu - 2 x  # 6 AWG-THHN +  1 x  # 8 AWG-THHN  por canalización en tubo PVC 3/4"</v>
          </cell>
          <cell r="C187" t="str">
            <v>ML</v>
          </cell>
          <cell r="D187">
            <v>120</v>
          </cell>
          <cell r="E187">
            <v>15810</v>
          </cell>
          <cell r="F187">
            <v>1897200</v>
          </cell>
          <cell r="G187">
            <v>2.0000000000000001E-4</v>
          </cell>
        </row>
        <row r="188">
          <cell r="A188">
            <v>10.050000000000001</v>
          </cell>
          <cell r="B188" t="str">
            <v>Suministro e instalación luminaria alumbrado publico con brazo 150  watt NA con foto celda</v>
          </cell>
          <cell r="C188" t="str">
            <v>UND</v>
          </cell>
          <cell r="D188">
            <v>3</v>
          </cell>
          <cell r="E188">
            <v>965900</v>
          </cell>
          <cell r="F188">
            <v>2897700</v>
          </cell>
          <cell r="G188">
            <v>3.1E-4</v>
          </cell>
        </row>
        <row r="189">
          <cell r="A189">
            <v>0</v>
          </cell>
          <cell r="B189">
            <v>0</v>
          </cell>
          <cell r="C189">
            <v>0</v>
          </cell>
          <cell r="D189">
            <v>0</v>
          </cell>
          <cell r="E189">
            <v>0</v>
          </cell>
          <cell r="F189">
            <v>9064700</v>
          </cell>
          <cell r="G189">
            <v>9.6999999999999994E-4</v>
          </cell>
        </row>
        <row r="190">
          <cell r="A190" t="str">
            <v>11</v>
          </cell>
          <cell r="B190" t="str">
            <v>RED DE MEDIA TENSION</v>
          </cell>
          <cell r="C190">
            <v>0</v>
          </cell>
          <cell r="D190">
            <v>0</v>
          </cell>
          <cell r="E190">
            <v>0</v>
          </cell>
          <cell r="F190">
            <v>0</v>
          </cell>
          <cell r="G190">
            <v>0</v>
          </cell>
        </row>
        <row r="191">
          <cell r="A191">
            <v>11.01</v>
          </cell>
          <cell r="B191" t="str">
            <v>UNIDAD CONSTRUCTIVA TSN211P</v>
          </cell>
          <cell r="C191" t="str">
            <v>UND</v>
          </cell>
          <cell r="D191">
            <v>5</v>
          </cell>
          <cell r="E191">
            <v>520000</v>
          </cell>
          <cell r="F191">
            <v>2600000</v>
          </cell>
          <cell r="G191">
            <v>2.7999999999999998E-4</v>
          </cell>
        </row>
        <row r="192">
          <cell r="A192">
            <v>11.02</v>
          </cell>
          <cell r="B192" t="str">
            <v>UNIDAD CONSTRUCTIVA TSN212P</v>
          </cell>
          <cell r="C192" t="str">
            <v>UND</v>
          </cell>
          <cell r="D192">
            <v>1</v>
          </cell>
          <cell r="E192">
            <v>1050256</v>
          </cell>
          <cell r="F192">
            <v>1050256</v>
          </cell>
          <cell r="G192">
            <v>1.1E-4</v>
          </cell>
        </row>
        <row r="193">
          <cell r="A193">
            <v>11.03</v>
          </cell>
          <cell r="B193" t="str">
            <v>UNIDAD CONSTRUCTIVA TSN213PC</v>
          </cell>
          <cell r="C193" t="str">
            <v>UND</v>
          </cell>
          <cell r="D193">
            <v>2</v>
          </cell>
          <cell r="E193">
            <v>960402</v>
          </cell>
          <cell r="F193">
            <v>1920804</v>
          </cell>
          <cell r="G193">
            <v>2.1000000000000001E-4</v>
          </cell>
        </row>
        <row r="194">
          <cell r="A194">
            <v>11.04</v>
          </cell>
          <cell r="B194" t="str">
            <v>UNIDAD CONSTRUCTIVA TSN215C</v>
          </cell>
          <cell r="C194" t="str">
            <v>UND</v>
          </cell>
          <cell r="D194">
            <v>4</v>
          </cell>
          <cell r="E194">
            <v>1208384</v>
          </cell>
          <cell r="F194">
            <v>4833536</v>
          </cell>
          <cell r="G194">
            <v>5.1999999999999995E-4</v>
          </cell>
        </row>
        <row r="195">
          <cell r="A195">
            <v>11.05</v>
          </cell>
          <cell r="B195" t="str">
            <v>UNIDAD CONSTRUCTIVA DPS-3F</v>
          </cell>
          <cell r="C195" t="str">
            <v>UND</v>
          </cell>
          <cell r="D195">
            <v>1</v>
          </cell>
          <cell r="E195">
            <v>385500</v>
          </cell>
          <cell r="F195">
            <v>385500</v>
          </cell>
          <cell r="G195">
            <v>4.0000000000000003E-5</v>
          </cell>
        </row>
        <row r="196">
          <cell r="A196">
            <v>11.06</v>
          </cell>
          <cell r="B196" t="str">
            <v>UNIDAD CONSTRUCTIVA CON12/510</v>
          </cell>
          <cell r="C196" t="str">
            <v>UND</v>
          </cell>
          <cell r="D196">
            <v>10</v>
          </cell>
          <cell r="E196">
            <v>1278000</v>
          </cell>
          <cell r="F196">
            <v>12780000</v>
          </cell>
          <cell r="G196">
            <v>1.3699999999999999E-3</v>
          </cell>
        </row>
        <row r="197">
          <cell r="A197">
            <v>11.07</v>
          </cell>
          <cell r="B197" t="str">
            <v>UNIDAD CONSTRUCTIVA INSC1/0-3F</v>
          </cell>
          <cell r="C197" t="str">
            <v>ML</v>
          </cell>
          <cell r="D197">
            <v>586</v>
          </cell>
          <cell r="E197">
            <v>11100</v>
          </cell>
          <cell r="F197">
            <v>6504600</v>
          </cell>
          <cell r="G197">
            <v>6.9999999999999999E-4</v>
          </cell>
        </row>
        <row r="198">
          <cell r="A198">
            <v>11.08</v>
          </cell>
          <cell r="B198" t="str">
            <v>INSTALACIÓN DE CABLE ECOLÓGICO 1/0 TRIFASICO X M</v>
          </cell>
          <cell r="C198" t="str">
            <v>ML</v>
          </cell>
          <cell r="D198">
            <v>137</v>
          </cell>
          <cell r="E198">
            <v>37000</v>
          </cell>
          <cell r="F198">
            <v>5069000</v>
          </cell>
          <cell r="G198">
            <v>5.5000000000000003E-4</v>
          </cell>
        </row>
        <row r="199">
          <cell r="A199">
            <v>11.09</v>
          </cell>
          <cell r="B199" t="str">
            <v>UNIDAD CONSTRUCTIVA RTD2</v>
          </cell>
          <cell r="C199" t="str">
            <v>UND</v>
          </cell>
          <cell r="D199">
            <v>8</v>
          </cell>
          <cell r="E199">
            <v>406500</v>
          </cell>
          <cell r="F199">
            <v>3252000</v>
          </cell>
          <cell r="G199">
            <v>3.5E-4</v>
          </cell>
        </row>
        <row r="200">
          <cell r="A200">
            <v>11.1</v>
          </cell>
          <cell r="B200" t="str">
            <v>UNIDAD CONSTRUCTIVA CORTAC</v>
          </cell>
          <cell r="C200" t="str">
            <v>UND</v>
          </cell>
          <cell r="D200">
            <v>1</v>
          </cell>
          <cell r="E200">
            <v>711500</v>
          </cell>
          <cell r="F200">
            <v>711500</v>
          </cell>
          <cell r="G200">
            <v>8.0000000000000007E-5</v>
          </cell>
        </row>
        <row r="201">
          <cell r="A201">
            <v>11.11</v>
          </cell>
          <cell r="B201" t="str">
            <v>UNIDAD CONSTRUCTIVA CIMENT</v>
          </cell>
          <cell r="C201" t="str">
            <v>M3</v>
          </cell>
          <cell r="D201">
            <v>5.45</v>
          </cell>
          <cell r="E201">
            <v>634600</v>
          </cell>
          <cell r="F201">
            <v>3458570</v>
          </cell>
          <cell r="G201">
            <v>3.6999999999999999E-4</v>
          </cell>
        </row>
        <row r="202">
          <cell r="A202">
            <v>11.12</v>
          </cell>
          <cell r="B202" t="str">
            <v xml:space="preserve">Posteadura de media tensión -  parada, aplomada vestida </v>
          </cell>
          <cell r="C202" t="str">
            <v>UND</v>
          </cell>
          <cell r="D202">
            <v>13</v>
          </cell>
          <cell r="E202">
            <v>1027500</v>
          </cell>
          <cell r="F202">
            <v>13357500</v>
          </cell>
          <cell r="G202">
            <v>1.4400000000000001E-3</v>
          </cell>
        </row>
        <row r="203">
          <cell r="A203">
            <v>0</v>
          </cell>
          <cell r="B203">
            <v>0</v>
          </cell>
          <cell r="C203">
            <v>0</v>
          </cell>
          <cell r="D203">
            <v>0</v>
          </cell>
          <cell r="E203">
            <v>0</v>
          </cell>
          <cell r="F203">
            <v>55923266</v>
          </cell>
          <cell r="G203">
            <v>6.0200000000000002E-3</v>
          </cell>
        </row>
        <row r="204">
          <cell r="A204" t="str">
            <v>12</v>
          </cell>
          <cell r="B204" t="str">
            <v>PLANTA DE EMERGENCIA</v>
          </cell>
          <cell r="C204">
            <v>0</v>
          </cell>
          <cell r="D204">
            <v>0</v>
          </cell>
          <cell r="E204">
            <v>0</v>
          </cell>
          <cell r="F204">
            <v>0</v>
          </cell>
          <cell r="G204">
            <v>0</v>
          </cell>
        </row>
        <row r="205">
          <cell r="A205">
            <v>12.01</v>
          </cell>
          <cell r="B205" t="str">
            <v>Suministro, instalación y puesta en marcha de planta de emergencia de 150 kVA - 3F + N-   123 v / 214 v -  INCLUYE totalizador 3 x 500 A regulable, con cabina isonorizada de fábrica - sistema de espape de gases, con bateria y cargador de bateria</v>
          </cell>
          <cell r="C205" t="str">
            <v>UND</v>
          </cell>
          <cell r="D205">
            <v>1</v>
          </cell>
          <cell r="E205">
            <v>80445000</v>
          </cell>
          <cell r="F205">
            <v>80445000</v>
          </cell>
          <cell r="G205">
            <v>8.6499999999999997E-3</v>
          </cell>
        </row>
        <row r="206">
          <cell r="A206">
            <v>12.02</v>
          </cell>
          <cell r="B206" t="str">
            <v>Construcción acometida de conexión entre transferencia automática y planta de emergencia por cárcamo de 3 X 3#2/0 CU-THHN + 3 #2/0 + 1#2/0 CU -DD INCLUYE BORNAS EN Cu electro plateado de ponchar para conexión</v>
          </cell>
          <cell r="C206" t="str">
            <v>ML</v>
          </cell>
          <cell r="D206">
            <v>20</v>
          </cell>
          <cell r="E206">
            <v>324668</v>
          </cell>
          <cell r="F206">
            <v>6493360</v>
          </cell>
          <cell r="G206">
            <v>6.9999999999999999E-4</v>
          </cell>
        </row>
        <row r="207">
          <cell r="A207">
            <v>0</v>
          </cell>
          <cell r="B207">
            <v>0</v>
          </cell>
          <cell r="C207">
            <v>0</v>
          </cell>
          <cell r="D207">
            <v>0</v>
          </cell>
          <cell r="E207">
            <v>0</v>
          </cell>
          <cell r="F207">
            <v>86938360</v>
          </cell>
          <cell r="G207">
            <v>9.3499999999999989E-3</v>
          </cell>
        </row>
        <row r="208">
          <cell r="A208" t="str">
            <v>13</v>
          </cell>
          <cell r="B208" t="str">
            <v>SISTEMA UPS PARA TOMAS REGULADOS SALAS DE COMPUTO</v>
          </cell>
          <cell r="C208">
            <v>0</v>
          </cell>
          <cell r="D208">
            <v>0</v>
          </cell>
          <cell r="E208">
            <v>0</v>
          </cell>
          <cell r="F208">
            <v>0</v>
          </cell>
          <cell r="G208">
            <v>0</v>
          </cell>
        </row>
        <row r="209">
          <cell r="A209">
            <v>13.01</v>
          </cell>
          <cell r="B209" t="str">
            <v>Suministro, puesta en servicio e  instalación (acometida a cero mts) UPS 45  KVA 3F -5H  208/120 V</v>
          </cell>
          <cell r="C209" t="str">
            <v>UND</v>
          </cell>
          <cell r="D209">
            <v>2</v>
          </cell>
          <cell r="E209">
            <v>70625000</v>
          </cell>
          <cell r="F209">
            <v>141250000</v>
          </cell>
          <cell r="G209">
            <v>1.519E-2</v>
          </cell>
        </row>
        <row r="210">
          <cell r="A210">
            <v>0</v>
          </cell>
          <cell r="B210">
            <v>0</v>
          </cell>
          <cell r="C210">
            <v>0</v>
          </cell>
          <cell r="D210">
            <v>0</v>
          </cell>
          <cell r="E210">
            <v>0</v>
          </cell>
          <cell r="F210">
            <v>141250000</v>
          </cell>
          <cell r="G210">
            <v>1.519E-2</v>
          </cell>
        </row>
        <row r="211">
          <cell r="A211">
            <v>0</v>
          </cell>
          <cell r="B211">
            <v>0</v>
          </cell>
          <cell r="C211">
            <v>0</v>
          </cell>
          <cell r="D211">
            <v>0</v>
          </cell>
          <cell r="E211">
            <v>0</v>
          </cell>
          <cell r="F211">
            <v>0</v>
          </cell>
          <cell r="G211">
            <v>0</v>
          </cell>
        </row>
        <row r="212">
          <cell r="A212">
            <v>0</v>
          </cell>
          <cell r="B212" t="str">
            <v>COSTO DIRECTO</v>
          </cell>
          <cell r="C212">
            <v>0</v>
          </cell>
          <cell r="D212">
            <v>0</v>
          </cell>
          <cell r="E212">
            <v>0</v>
          </cell>
          <cell r="F212">
            <v>1258122353</v>
          </cell>
          <cell r="G212">
            <v>0</v>
          </cell>
        </row>
      </sheetData>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UPUESTO"/>
      <sheetName val="UNITARIOS"/>
      <sheetName val="MATERIAL"/>
      <sheetName val="EQUIPO"/>
      <sheetName val="TRANSPORTE"/>
      <sheetName val="MANO OBRA"/>
      <sheetName val="MEMORIAS"/>
    </sheetNames>
    <sheetDataSet>
      <sheetData sheetId="0"/>
      <sheetData sheetId="1"/>
      <sheetData sheetId="2">
        <row r="2">
          <cell r="B2">
            <v>0</v>
          </cell>
        </row>
        <row r="3">
          <cell r="B3" t="str">
            <v>ACCESORIOS ACERO INOXIDABLE</v>
          </cell>
        </row>
        <row r="4">
          <cell r="B4" t="str">
            <v>ABRAZADERAS 4"</v>
          </cell>
        </row>
        <row r="5">
          <cell r="B5" t="str">
            <v>ACCESORIO PVC P 1/2"</v>
          </cell>
        </row>
        <row r="6">
          <cell r="B6" t="str">
            <v>ACCESORIO PVC S 2"</v>
          </cell>
        </row>
        <row r="7">
          <cell r="B7" t="str">
            <v>ACCESORIO PVC S 3"</v>
          </cell>
        </row>
        <row r="8">
          <cell r="B8" t="str">
            <v>ACCESORIO PVC S 4"</v>
          </cell>
        </row>
        <row r="9">
          <cell r="B9" t="str">
            <v>ACCESORIOS</v>
          </cell>
        </row>
        <row r="10">
          <cell r="B10" t="str">
            <v>ACCESORIOS CONEXIÓN Y DERIVACION CABLE COAXIAL</v>
          </cell>
        </row>
        <row r="11">
          <cell r="B11" t="str">
            <v>Accesorios de conexion por atras SanitarioDO-TCDIC</v>
          </cell>
        </row>
        <row r="12">
          <cell r="B12" t="str">
            <v>ACCESORIOS DE CONEXIÓN Y SUJECION PARA CABLE AMTIFRAU</v>
          </cell>
        </row>
        <row r="13">
          <cell r="B13" t="str">
            <v>ACCESORIOS DE SUJECION</v>
          </cell>
        </row>
        <row r="14">
          <cell r="B14" t="str">
            <v>ACCESORIOS EMT</v>
          </cell>
        </row>
        <row r="15">
          <cell r="B15" t="str">
            <v xml:space="preserve">ACCESORIOS GALVANIZADOS PARA CONEXIÓN EQUIPO DE PRESION </v>
          </cell>
        </row>
        <row r="16">
          <cell r="B16" t="str">
            <v>ACCESORIOS CPVC-P 1/2" ( Codo , unión y tapón )</v>
          </cell>
        </row>
        <row r="17">
          <cell r="B17" t="str">
            <v>ACCESORIOS PVC P 21/2"</v>
          </cell>
        </row>
        <row r="18">
          <cell r="B18" t="str">
            <v>ACCESORIOS PVC-P 1 1/2" ( Codo , unión y tapón )</v>
          </cell>
        </row>
        <row r="19">
          <cell r="B19" t="str">
            <v>ACCESORIOS PVC-P 1 1/4" ( Codo , unión y tapón )</v>
          </cell>
        </row>
        <row r="20">
          <cell r="B20" t="str">
            <v>ACCESORIOS PVC-P 1/2" ( Codo , unión y tapón )</v>
          </cell>
        </row>
        <row r="21">
          <cell r="B21" t="str">
            <v>ACCESORIOS PVC-P 2" ( Codo , unión y tapón )</v>
          </cell>
        </row>
        <row r="22">
          <cell r="B22" t="str">
            <v>ACCESORIOS PVC-P 3/4" ( Codo, unión y tapón )</v>
          </cell>
        </row>
        <row r="23">
          <cell r="B23" t="str">
            <v>ACCESORIOS SUJECION TRANFORMADOR</v>
          </cell>
        </row>
        <row r="24">
          <cell r="B24" t="str">
            <v>ACERO 37.000 PSI</v>
          </cell>
        </row>
        <row r="25">
          <cell r="B25" t="str">
            <v xml:space="preserve">ACERO 60.000 PSI </v>
          </cell>
        </row>
        <row r="26">
          <cell r="B26" t="str">
            <v>ACERO ESTRUCTURAL ACESCO PHR Cal. 12</v>
          </cell>
        </row>
        <row r="27">
          <cell r="B27" t="str">
            <v>ACIDO FLORIDRICO</v>
          </cell>
        </row>
        <row r="28">
          <cell r="B28" t="str">
            <v>ACIDO NITRICO</v>
          </cell>
        </row>
        <row r="29">
          <cell r="B29" t="str">
            <v>ACONDICIONADOR NOVAFORT 250ML  Pavco</v>
          </cell>
        </row>
        <row r="30">
          <cell r="B30" t="str">
            <v>ACPM</v>
          </cell>
        </row>
        <row r="31">
          <cell r="B31" t="str">
            <v>ADAPTADOR CONDUIT PVC 1/2"</v>
          </cell>
        </row>
        <row r="32">
          <cell r="B32" t="str">
            <v>ADAPTADOR MACHO   3/4"</v>
          </cell>
        </row>
        <row r="33">
          <cell r="B33" t="str">
            <v>ADAPTADOR TERMINAL CONDUIT 3/4"</v>
          </cell>
        </row>
        <row r="34">
          <cell r="B34" t="str">
            <v>ADAPTADORES MACHO 1/2"</v>
          </cell>
        </row>
        <row r="35">
          <cell r="B35" t="str">
            <v>ADHESIVO EPOXICO G5 DE 651 ml</v>
          </cell>
        </row>
        <row r="36">
          <cell r="B36" t="str">
            <v>ADHESIVO NOVAFORT 310 ML  Pavco</v>
          </cell>
        </row>
        <row r="37">
          <cell r="B37" t="str">
            <v>AGUA</v>
          </cell>
        </row>
        <row r="38">
          <cell r="B38" t="str">
            <v>AISLADORES</v>
          </cell>
        </row>
        <row r="39">
          <cell r="B39" t="str">
            <v>AISLADORES DE PIN CON ESPIGO</v>
          </cell>
        </row>
        <row r="40">
          <cell r="B40" t="str">
            <v>AISLADORES DE RETENCION</v>
          </cell>
        </row>
        <row r="41">
          <cell r="B41" t="str">
            <v>AISLADORES EMISORES</v>
          </cell>
        </row>
        <row r="42">
          <cell r="B42" t="str">
            <v>ALAMBRE COBRE DESNUDO AWG  12</v>
          </cell>
        </row>
        <row r="43">
          <cell r="B43" t="str">
            <v>ALAMBRE COBRE THHN 12 AWG</v>
          </cell>
        </row>
        <row r="44">
          <cell r="B44" t="str">
            <v>ALAMBRE NEGRO       No.18</v>
          </cell>
        </row>
        <row r="45">
          <cell r="B45" t="str">
            <v>ALFACOLOR 3-15</v>
          </cell>
        </row>
        <row r="46">
          <cell r="B46" t="str">
            <v>ALFAJIAS CONCRETO     .25</v>
          </cell>
        </row>
        <row r="47">
          <cell r="B47" t="str">
            <v>ALUMINIO PARA CIELO RASO INC ESTRUCTURA</v>
          </cell>
        </row>
        <row r="48">
          <cell r="B48" t="str">
            <v>ALUMINIO PARA DIVISION BAÑO</v>
          </cell>
        </row>
        <row r="49">
          <cell r="B49" t="str">
            <v>AMPLIFICADOR TV CON 20 SALIDAS</v>
          </cell>
        </row>
        <row r="50">
          <cell r="B50" t="str">
            <v>ANCLAJE CAMISA DE 3/8"</v>
          </cell>
        </row>
        <row r="51">
          <cell r="B51" t="str">
            <v>ÁNGULO     1 x 1 x 1/8" de 6 mts</v>
          </cell>
        </row>
        <row r="52">
          <cell r="B52" t="str">
            <v>ÁNGULO     1 x 1 x 3/16" de 6 mts</v>
          </cell>
        </row>
        <row r="53">
          <cell r="B53" t="str">
            <v>ANGULO 1 1/2X3/16</v>
          </cell>
        </row>
        <row r="54">
          <cell r="B54" t="str">
            <v>ANGULO 1"X1/8"</v>
          </cell>
        </row>
        <row r="55">
          <cell r="B55" t="str">
            <v xml:space="preserve">ANGULO 2" * 2" * 1/8" </v>
          </cell>
        </row>
        <row r="56">
          <cell r="B56" t="str">
            <v xml:space="preserve">ANGULO 2" * 2" * 3/16" </v>
          </cell>
        </row>
        <row r="57">
          <cell r="B57" t="str">
            <v>ANGULO 3/4"</v>
          </cell>
        </row>
        <row r="58">
          <cell r="B58" t="str">
            <v>ANGULO DE 1"x1/8"</v>
          </cell>
        </row>
        <row r="59">
          <cell r="B59" t="str">
            <v>ANGULOS DE ENSAMBLE</v>
          </cell>
        </row>
        <row r="60">
          <cell r="B60" t="str">
            <v>ANGULOS EN ALUMINIO BLANCO DE 3m</v>
          </cell>
        </row>
        <row r="61">
          <cell r="B61" t="str">
            <v xml:space="preserve">ANTENA EXTERNA COMUNAL TV </v>
          </cell>
        </row>
        <row r="62">
          <cell r="B62" t="str">
            <v>ANTICORROSIVO</v>
          </cell>
        </row>
        <row r="63">
          <cell r="B63" t="str">
            <v xml:space="preserve">ANTICORROSIVO </v>
          </cell>
        </row>
        <row r="64">
          <cell r="B64" t="str">
            <v>ARENA DE RIO</v>
          </cell>
        </row>
        <row r="65">
          <cell r="B65" t="str">
            <v>ARENA LAVADA DE PEÑA</v>
          </cell>
        </row>
        <row r="66">
          <cell r="B66" t="str">
            <v>ARBOL</v>
          </cell>
        </row>
        <row r="67">
          <cell r="B67" t="str">
            <v>ASFALTO TIPO 190/220 200 kg</v>
          </cell>
        </row>
        <row r="68">
          <cell r="B68" t="str">
            <v>BALA DULUX 2X20W, REFLECTOR EN ALUMINIO BRILLADO. DIAMETRO 20,5 CMS, ACABADO BLANCO. INCLUYE 2 BOMBILLOS DULUX 20W ROSCA, LUZ 6500K</v>
          </cell>
        </row>
        <row r="69">
          <cell r="B69" t="str">
            <v>BALA FLUORESCENTE 2X26 CON BOMBILLOS AHORRADORES</v>
          </cell>
        </row>
        <row r="70">
          <cell r="B70" t="str">
            <v>BALDOSA EN GRANITO ALFA</v>
          </cell>
        </row>
        <row r="71">
          <cell r="B71" t="str">
            <v>BALDOSA PORCELANATICO</v>
          </cell>
        </row>
        <row r="72">
          <cell r="B72" t="str">
            <v>BARNIZ</v>
          </cell>
        </row>
        <row r="73">
          <cell r="B73" t="str">
            <v>BANDEJA PORTACABLES 60X8</v>
          </cell>
        </row>
        <row r="74">
          <cell r="B74" t="str">
            <v>BASE PARA FOTOCELDA CON SOPORTE</v>
          </cell>
        </row>
        <row r="75">
          <cell r="B75" t="str">
            <v>BISAGRAS</v>
          </cell>
        </row>
        <row r="76">
          <cell r="B76" t="str">
            <v>BISAGRAS PARA VENTANAS METALICAS</v>
          </cell>
        </row>
        <row r="77">
          <cell r="B77" t="str">
            <v>BISAGRAS PUERTAS COCINA</v>
          </cell>
        </row>
        <row r="78">
          <cell r="B78" t="str">
            <v>BISEL PARA VIDRIO ESPEJO</v>
          </cell>
        </row>
        <row r="79">
          <cell r="B79" t="str">
            <v>BLOQUE No. 3</v>
          </cell>
        </row>
        <row r="80">
          <cell r="B80" t="str">
            <v xml:space="preserve">BLOQUE No. 4 </v>
          </cell>
        </row>
        <row r="81">
          <cell r="B81" t="str">
            <v xml:space="preserve">BLOQUE No. 5 </v>
          </cell>
        </row>
        <row r="82">
          <cell r="B82" t="str">
            <v xml:space="preserve">Boca puerta en mármol,  incluye nariz redonda </v>
          </cell>
        </row>
        <row r="83">
          <cell r="B83" t="str">
            <v>BOQUILLA TERMINAL PVC 1"</v>
          </cell>
        </row>
        <row r="84">
          <cell r="B84" t="str">
            <v>BOSEL</v>
          </cell>
        </row>
        <row r="85">
          <cell r="B85" t="str">
            <v>BOMBAS PARA SISTEMA DE PLANTA TRATAMIENTO</v>
          </cell>
        </row>
        <row r="86">
          <cell r="B86" t="str">
            <v>BRAZO HIDRAULICO</v>
          </cell>
        </row>
        <row r="87">
          <cell r="B87" t="str">
            <v>BROCA DE 5/8"</v>
          </cell>
        </row>
        <row r="88">
          <cell r="B88" t="str">
            <v>BROCAS 1/2"</v>
          </cell>
        </row>
        <row r="89">
          <cell r="B89" t="str">
            <v>BROCAS 1/4"</v>
          </cell>
        </row>
        <row r="90">
          <cell r="B90" t="str">
            <v>BROCAS, GRAPAS, CHAZOS Y TORNILLOS</v>
          </cell>
        </row>
        <row r="91">
          <cell r="B91" t="str">
            <v>BUSHING 4"X2" A.C.</v>
          </cell>
        </row>
        <row r="92">
          <cell r="B92" t="str">
            <v>CABALLETE ETERNIT</v>
          </cell>
        </row>
        <row r="93">
          <cell r="B93" t="str">
            <v>CABALLETE THERMOACUSTICA DE 2.00X0.70</v>
          </cell>
        </row>
        <row r="94">
          <cell r="B94" t="str">
            <v>CABLE #4 COBRE DESNUDO</v>
          </cell>
        </row>
        <row r="95">
          <cell r="B95" t="str">
            <v>Cable 10 THWN/THHN Cu-AWG 600V</v>
          </cell>
        </row>
        <row r="96">
          <cell r="B96" t="str">
            <v>cable 2/0</v>
          </cell>
        </row>
        <row r="97">
          <cell r="B97" t="str">
            <v>Cable 8 THWN/THHN Cu-AWG 600V</v>
          </cell>
        </row>
        <row r="98">
          <cell r="B98" t="str">
            <v>CABLE ANTIFRAUDE #8</v>
          </cell>
        </row>
        <row r="99">
          <cell r="B99" t="str">
            <v xml:space="preserve">CABLE BLINDADO COAXIAL RG59 U TV </v>
          </cell>
        </row>
        <row r="100">
          <cell r="B100" t="str">
            <v>CABLE DUPLEX DE 2X16</v>
          </cell>
        </row>
        <row r="101">
          <cell r="B101" t="str">
            <v>Cable 12 THWN/THHN Cu-AWG 600V</v>
          </cell>
        </row>
        <row r="102">
          <cell r="B102" t="str">
            <v>Cable 14 THWN/THHN Cu-AWG 600V</v>
          </cell>
        </row>
        <row r="103">
          <cell r="B103" t="str">
            <v>Cable 8 THWN/THHN Cu-AWG 600V</v>
          </cell>
        </row>
        <row r="104">
          <cell r="B104" t="str">
            <v>CABLE ENCAUCHETADO 3#4+1#6 T</v>
          </cell>
        </row>
        <row r="105">
          <cell r="B105" t="str">
            <v>CABLE DE COBRE DESNUDO No.12 AWG</v>
          </cell>
        </row>
        <row r="106">
          <cell r="B106" t="str">
            <v>CABLE No. 12 T</v>
          </cell>
        </row>
        <row r="107">
          <cell r="B107" t="str">
            <v>CABLE PARA SEÑALES SISTEMA CONTRA INCENDIO  2 PARES (2X22AWG) NPLF AISLAMIENTO EN PVC DE ACUERDO A LAS NORMAS IEC189, IEC708</v>
          </cell>
        </row>
        <row r="108">
          <cell r="B108" t="str">
            <v>CABLE TELEFONICO 2 PARES</v>
          </cell>
        </row>
        <row r="109">
          <cell r="B109" t="str">
            <v>CAJA 2400</v>
          </cell>
        </row>
        <row r="110">
          <cell r="B110" t="str">
            <v>CAJA 5800</v>
          </cell>
        </row>
        <row r="111">
          <cell r="B111" t="str">
            <v>CAJA MEDIDOR ACUEDUCTO CON TAPA Y CERRADURA</v>
          </cell>
        </row>
        <row r="112">
          <cell r="B112" t="str">
            <v>CAJA MEDIDOR DE AGUA 60*28*14</v>
          </cell>
        </row>
        <row r="113">
          <cell r="B113" t="str">
            <v>CAJA MONOFASICA DE 4 CIRCUITOS CON TACOS</v>
          </cell>
        </row>
        <row r="114">
          <cell r="B114" t="str">
            <v>CAJA OCTOGONAL GALVANIZADA (CAJA EMP GALV.OCTAGONAL 4")</v>
          </cell>
        </row>
        <row r="115">
          <cell r="B115" t="str">
            <v>CAJA METALICA AMPLIFICADOR TV</v>
          </cell>
        </row>
        <row r="116">
          <cell r="B116" t="str">
            <v>CAJA SENCILLA CONDUIT (CAJA EMP GALV.RECTANG. 2X4")</v>
          </cell>
        </row>
        <row r="117">
          <cell r="B117" t="str">
            <v xml:space="preserve">CAJAS DE 20X25X10 CM PARA CONEXIÓN </v>
          </cell>
        </row>
        <row r="118">
          <cell r="B118" t="str">
            <v>CALENTADOR ELECTRICO 20 GL 120 V HACEB</v>
          </cell>
        </row>
        <row r="119">
          <cell r="B119" t="str">
            <v>CARBURO BLANCO</v>
          </cell>
        </row>
        <row r="120">
          <cell r="B120" t="str">
            <v>CAOLÍN</v>
          </cell>
        </row>
        <row r="121">
          <cell r="B121" t="str">
            <v>CAPACETE 1"</v>
          </cell>
        </row>
        <row r="122">
          <cell r="B122" t="str">
            <v>CASETÓN DE GUADUA h=0.42</v>
          </cell>
        </row>
        <row r="124">
          <cell r="B124" t="str">
            <v>CEDRO CAQUETA</v>
          </cell>
        </row>
        <row r="125">
          <cell r="B125" t="str">
            <v xml:space="preserve">CELDA METÁLICA -LÁMINA COLD-ROLLED PARA  TRANSFORMADOR </v>
          </cell>
        </row>
        <row r="126">
          <cell r="B126" t="str">
            <v>CEMENTO MARINO</v>
          </cell>
        </row>
        <row r="127">
          <cell r="B127" t="str">
            <v>CEMENTO BLANCO</v>
          </cell>
        </row>
        <row r="128">
          <cell r="B128" t="str">
            <v>CEMENTO GRIS</v>
          </cell>
        </row>
        <row r="129">
          <cell r="B129" t="str">
            <v xml:space="preserve">CERAMICA </v>
          </cell>
        </row>
        <row r="130">
          <cell r="B130" t="str">
            <v>CERRADURA INAFER</v>
          </cell>
        </row>
        <row r="131">
          <cell r="B131" t="str">
            <v>CERRADURA POMA MADERA ALCOBA</v>
          </cell>
        </row>
        <row r="132">
          <cell r="B132" t="str">
            <v>CERRADURA POMA PUERTAS</v>
          </cell>
        </row>
        <row r="133">
          <cell r="B133" t="str">
            <v>CENEFA EN MADERA DE 0.12 TINTADA</v>
          </cell>
        </row>
        <row r="134">
          <cell r="B134" t="str">
            <v>CERROJO EN ACERO INOXIDABLE</v>
          </cell>
        </row>
        <row r="135">
          <cell r="B135" t="str">
            <v>CERRADURA SCHLAGE BAÑO  A40S Cromado Mate</v>
          </cell>
        </row>
        <row r="136">
          <cell r="B136" t="str">
            <v>CHEQUE HORIZONTAL 1/2"</v>
          </cell>
        </row>
        <row r="137">
          <cell r="B137" t="str">
            <v>CHEQUE R&amp;W Roscado 3/4" Ref. 236</v>
          </cell>
        </row>
        <row r="138">
          <cell r="B138" t="str">
            <v>CIELO RASO Star Orion ( perfileria aluminio 1" )</v>
          </cell>
        </row>
        <row r="139">
          <cell r="B139" t="str">
            <v>CILINDRO DE GAS PROPANO</v>
          </cell>
        </row>
        <row r="140">
          <cell r="B140" t="str">
            <v>CINTA BANDIT 1/2" CON GRAPAS</v>
          </cell>
        </row>
        <row r="141">
          <cell r="B141" t="str">
            <v>CINTA PAPEL</v>
          </cell>
        </row>
        <row r="142">
          <cell r="B142" t="str">
            <v>CINTA TEFLÓN 10 m 1/2"</v>
          </cell>
        </row>
        <row r="143">
          <cell r="B143" t="str">
            <v>CLOSET</v>
          </cell>
        </row>
        <row r="144">
          <cell r="B144" t="str">
            <v>COCINA INTEGRAL</v>
          </cell>
        </row>
        <row r="145">
          <cell r="B145" t="str">
            <v>CODO 90° 1/4 CxC SANITARIO 3" Pavco</v>
          </cell>
        </row>
        <row r="146">
          <cell r="B146" t="str">
            <v>CODO 90° 1/4 CxC SANITARIO 4" Pavco</v>
          </cell>
        </row>
        <row r="147">
          <cell r="B147" t="str">
            <v>CODO 90° 1/4 CxE SANITARIO 2"</v>
          </cell>
        </row>
        <row r="148">
          <cell r="B148" t="str">
            <v>CODO 90° 4" EXTREMO BRIDADO</v>
          </cell>
        </row>
        <row r="149">
          <cell r="B149" t="str">
            <v>CODO 90° PRESIÓN PVC   3/4" Pavco</v>
          </cell>
        </row>
        <row r="150">
          <cell r="B150" t="str">
            <v>CODO 90° PRESIÓN PVC 1 1/2" Pavco</v>
          </cell>
        </row>
        <row r="151">
          <cell r="B151" t="str">
            <v>CODO PRESIÓN           1"</v>
          </cell>
        </row>
        <row r="152">
          <cell r="B152" t="str">
            <v>COMBO SANITARIO BLANCO AHORRADOR</v>
          </cell>
        </row>
        <row r="153">
          <cell r="B153" t="str">
            <v>CONCERTINA EN ACERO INOXIDABLE DE 18"</v>
          </cell>
        </row>
        <row r="154">
          <cell r="B154" t="str">
            <v>CONCRETO DE 1500 PSI</v>
          </cell>
        </row>
        <row r="155">
          <cell r="B155" t="str">
            <v>CONCRETO DE 2000 PSI</v>
          </cell>
        </row>
        <row r="156">
          <cell r="B156" t="str">
            <v>CONCRETO DE 2500 PSI</v>
          </cell>
        </row>
        <row r="157">
          <cell r="B157" t="str">
            <v>CONCRETO DE 3000 PSI</v>
          </cell>
        </row>
        <row r="158">
          <cell r="B158" t="str">
            <v>CONCRETO DE 3500 PSI</v>
          </cell>
        </row>
        <row r="159">
          <cell r="B159" t="str">
            <v>CONCRETO DE 4000 PSI</v>
          </cell>
        </row>
        <row r="160">
          <cell r="B160" t="str">
            <v>CONCRETO TREMIE TORNILLO DE 3000 PSI</v>
          </cell>
        </row>
        <row r="161">
          <cell r="B161" t="str">
            <v>CONCRETO TREMIE TORNILLO DE 4000 PSI</v>
          </cell>
        </row>
        <row r="162">
          <cell r="B162" t="str">
            <v>CONCRETO DE 3500 PSI BAJA PERMEABILIDAD</v>
          </cell>
        </row>
        <row r="163">
          <cell r="B163" t="str">
            <v>COPA ESMERIL</v>
          </cell>
        </row>
        <row r="164">
          <cell r="B164" t="str">
            <v>COPA SIERRA</v>
          </cell>
        </row>
        <row r="165">
          <cell r="B165" t="str">
            <v>CORREA EN MADERA</v>
          </cell>
        </row>
        <row r="166">
          <cell r="B166" t="str">
            <v>CORREA METALICA</v>
          </cell>
        </row>
        <row r="167">
          <cell r="B167" t="str">
            <v>CORTACIRCUITOS 15 KV-100 AMPERIOS-</v>
          </cell>
        </row>
        <row r="168">
          <cell r="B168" t="str">
            <v xml:space="preserve">Cortina corrida Automática tipo Blackout, h= 1.10 m </v>
          </cell>
        </row>
        <row r="169">
          <cell r="B169" t="str">
            <v>CURVA 90º PVC 1/2"</v>
          </cell>
        </row>
        <row r="170">
          <cell r="B170" t="str">
            <v>DESAGUE LAVAMANOS SENCILLO Gerfor GF-581084</v>
          </cell>
        </row>
        <row r="171">
          <cell r="B171" t="str">
            <v>DESAGUE ORINAL 1 1/2"</v>
          </cell>
        </row>
        <row r="172">
          <cell r="B172" t="str">
            <v>DESCARGADOR DE SOBRETENSION TIPO  LINEA 12 KV- 10 KA-</v>
          </cell>
        </row>
        <row r="173">
          <cell r="B173" t="str">
            <v xml:space="preserve">DESCARGADOR FRANKLIN DE 5 PUNTAS </v>
          </cell>
        </row>
        <row r="174">
          <cell r="B174" t="str">
            <v>DIAGONALES</v>
          </cell>
        </row>
        <row r="175">
          <cell r="B175" t="str">
            <v>DILATACION BRONCE</v>
          </cell>
        </row>
        <row r="176">
          <cell r="B176" t="str">
            <v>DILATACIÓN EN BRONCE PC13</v>
          </cell>
        </row>
        <row r="177">
          <cell r="B177" t="str">
            <v>DINTELES EN CONCRETO h=0.15m x 0.2m (2500 PSI Mezcla 1:3:3)</v>
          </cell>
        </row>
        <row r="178">
          <cell r="B178" t="str">
            <v>DISCO CORTE LADRILLO Y7O CONCRETO</v>
          </cell>
        </row>
        <row r="179">
          <cell r="B179" t="str">
            <v>DISCO PARA CORTE METAL</v>
          </cell>
        </row>
        <row r="180">
          <cell r="B180" t="str">
            <v>DISPENSADOR JABON</v>
          </cell>
        </row>
        <row r="181">
          <cell r="B181" t="str">
            <v>DUCHA Antivandalica Docol DO-17125106</v>
          </cell>
        </row>
        <row r="182">
          <cell r="B182" t="str">
            <v>DUCHA CON MEZCLADOR</v>
          </cell>
        </row>
        <row r="183">
          <cell r="B183" t="str">
            <v>DUCHA CON REGISTRO</v>
          </cell>
        </row>
        <row r="184">
          <cell r="B184" t="str">
            <v>DUCHA ELECTRICA</v>
          </cell>
        </row>
        <row r="185">
          <cell r="B185" t="str">
            <v>DURMIENTE ABARCO 4 m</v>
          </cell>
        </row>
        <row r="186">
          <cell r="B186" t="str">
            <v>DURMIENTE ORDINARIO DE 3 MTS</v>
          </cell>
        </row>
        <row r="187">
          <cell r="B187" t="str">
            <v>ELEMENTOS FIJACION MANTO</v>
          </cell>
        </row>
        <row r="188">
          <cell r="B188" t="str">
            <v>EMPAQUES</v>
          </cell>
        </row>
        <row r="189">
          <cell r="B189" t="str">
            <v>EMULSION ASFALTICA</v>
          </cell>
        </row>
        <row r="190">
          <cell r="B190" t="str">
            <v>ENCHAPE  DE 20X30</v>
          </cell>
        </row>
        <row r="191">
          <cell r="B191" t="str">
            <v>ENCHAPE CERAMICA BLANCO</v>
          </cell>
        </row>
        <row r="192">
          <cell r="B192" t="str">
            <v>Enchape paredes interiores Triplex Cedro Tintillad</v>
          </cell>
        </row>
        <row r="193">
          <cell r="B193" t="str">
            <v xml:space="preserve">EQUIPO AUTOMÁTICO PARA ALUMBRADO DE EMERGENCIA REFERENCIA ILURAM IL3-2H  </v>
          </cell>
        </row>
        <row r="194">
          <cell r="B194" t="str">
            <v xml:space="preserve">EQUIPO DE MEDICION  EN MEDIA TENSION </v>
          </cell>
        </row>
        <row r="195">
          <cell r="B195" t="str">
            <v>ESGRAFIADO PINTUCO 4 GALONES 30 KG</v>
          </cell>
        </row>
        <row r="196">
          <cell r="B196" t="str">
            <v>ESMALTE  Sobre lamina lineal Tipo pintulx anoloc verde bronce.</v>
          </cell>
        </row>
        <row r="197">
          <cell r="B197" t="str">
            <v>ESMALTE  Sobre lamina llena Tipo pintulx</v>
          </cell>
        </row>
        <row r="198">
          <cell r="B198" t="str">
            <v>ESMALTE ANTIHUMEDAD LAVABLE</v>
          </cell>
        </row>
        <row r="199">
          <cell r="B199" t="str">
            <v>ESMALTE SINTÉTICO PINTULUX</v>
          </cell>
        </row>
        <row r="200">
          <cell r="B200" t="str">
            <v>ESPEJO BORDE BISELADO DE 0.70X1.00</v>
          </cell>
        </row>
        <row r="201">
          <cell r="B201" t="str">
            <v>ESPEJO DE SEGURIDAD DE 40 CM</v>
          </cell>
        </row>
        <row r="202">
          <cell r="B202" t="str">
            <v>ESTACAS</v>
          </cell>
        </row>
        <row r="203">
          <cell r="B203" t="str">
            <v>ESTACIUON MANUAL DE APERTURA REF. BDS121/e SIEMENS o similar en marca reconocida</v>
          </cell>
        </row>
        <row r="204">
          <cell r="B204" t="str">
            <v>ESTRUCTURA CIELORASO DRYWALL(OMEGA-ANGULO-PARAL-TORNILLOS)</v>
          </cell>
        </row>
        <row r="205">
          <cell r="B205" t="str">
            <v>ESTRUCTURA CONEXIÓN RED TRENZADA CONJUNTO LA 320</v>
          </cell>
        </row>
        <row r="206">
          <cell r="B206" t="str">
            <v>ESTRUCTURA CONEXIÓN RED TRENZADA CONJUNTO LA 321</v>
          </cell>
        </row>
        <row r="207">
          <cell r="B207" t="str">
            <v>ESTRUCTURA CONEXIÓN RED TRENZADA CONJUNTO LA 324</v>
          </cell>
        </row>
        <row r="208">
          <cell r="B208" t="str">
            <v>ESQUINERO PLASTICO 2m</v>
          </cell>
        </row>
        <row r="209">
          <cell r="B209" t="str">
            <v>ESTUCO PLASTICO</v>
          </cell>
        </row>
        <row r="210">
          <cell r="B210" t="str">
            <v>ESTUFA CHALLENGER DE EMPOTRAR 4 PUESTOS ELECTRICA</v>
          </cell>
        </row>
        <row r="211">
          <cell r="B211" t="str">
            <v>ESTUFA DE EMPOTRAR MIXTA 4 PUESTOS</v>
          </cell>
        </row>
        <row r="212">
          <cell r="B212" t="str">
            <v>ESTUFA ELECTRICA 2 PUESTOS</v>
          </cell>
        </row>
        <row r="213">
          <cell r="B213" t="str">
            <v>EXTRAXTOR DE OLOR DE 20X20</v>
          </cell>
        </row>
        <row r="214">
          <cell r="B214" t="str">
            <v>Fachada Closet 4 Ptas Cedro ( Tintillado )</v>
          </cell>
        </row>
        <row r="215">
          <cell r="B215" t="str">
            <v>FIJADORES DE ALA</v>
          </cell>
        </row>
        <row r="216">
          <cell r="B216" t="str">
            <v>FILTRO AEROBICO CON ACC.</v>
          </cell>
        </row>
        <row r="217">
          <cell r="B217" t="str">
            <v>FILTRO DE DRENAJE 0.5 x 0.5 CON RELLENO EN GRAVILLA DE RIO 3/4" - 1" (SIN EXCAVACIÓN)</v>
          </cell>
        </row>
        <row r="218">
          <cell r="B218" t="str">
            <v>FORMALETA ENTREPISOS, con camilla</v>
          </cell>
        </row>
        <row r="219">
          <cell r="B219" t="str">
            <v>GANCHOS ANCLAJES TEJA THERMOACUSTICA</v>
          </cell>
        </row>
        <row r="220">
          <cell r="B220" t="str">
            <v>GANCHO TEJA ETERNIT 55 mm</v>
          </cell>
        </row>
        <row r="221">
          <cell r="B221" t="str">
            <v>GEOTEXTIL NO TEJIDO</v>
          </cell>
        </row>
        <row r="222">
          <cell r="B222" t="str">
            <v>GEOTEXTIL TR 4000</v>
          </cell>
        </row>
        <row r="223">
          <cell r="B223" t="str">
            <v>GRANITO TRAVERTINO</v>
          </cell>
        </row>
        <row r="224">
          <cell r="B224" t="str">
            <v xml:space="preserve">GRAVILLA </v>
          </cell>
        </row>
        <row r="225">
          <cell r="B225" t="str">
            <v>GRIFERIA AHORRADORA TIPO PUSH</v>
          </cell>
        </row>
        <row r="226">
          <cell r="B226" t="str">
            <v>GRIFERIA LAVAMANOS LINEA FENIX 4"</v>
          </cell>
        </row>
        <row r="227">
          <cell r="B227" t="str">
            <v>GUARDAESCOBA EN CERAMICA</v>
          </cell>
        </row>
        <row r="228">
          <cell r="B228" t="str">
            <v>GUARDAESCOBA EN GRANADILLO</v>
          </cell>
        </row>
        <row r="229">
          <cell r="B229" t="str">
            <v>GRIFERIA LAVAPLATOS GRIVAL LINEA AMARETO</v>
          </cell>
        </row>
        <row r="230">
          <cell r="B230" t="str">
            <v>GUARDAESCOBA PORCELANATO</v>
          </cell>
        </row>
        <row r="231">
          <cell r="B231" t="str">
            <v>IGAS GRIS - Masilla plastica 25210351</v>
          </cell>
        </row>
        <row r="232">
          <cell r="B232" t="str">
            <v>IMPRIMANTE DE VINILO</v>
          </cell>
        </row>
        <row r="233">
          <cell r="B233" t="str">
            <v>HERRAJES MUEBLES MADERA</v>
          </cell>
        </row>
        <row r="234">
          <cell r="B234" t="str">
            <v>Interior Closet en triplex cedro (Tintillado )</v>
          </cell>
        </row>
        <row r="235">
          <cell r="B235" t="str">
            <v>INTERRUPTOR CAJA MOLDEADA 3X40A / 25KA. CALIDAD MERLIN GERIN, SIEMENS O SUPERIOR</v>
          </cell>
        </row>
        <row r="236">
          <cell r="B236" t="str">
            <v>INTERRUPTOR CAJA MOLDEADA 3X80A / 50KA - 240V.</v>
          </cell>
        </row>
        <row r="237">
          <cell r="B237" t="str">
            <v>INTERRUPTOR DE TRANSFERENCIA TIPO SECCIONADOR TRIPOLAR</v>
          </cell>
        </row>
        <row r="238">
          <cell r="B238" t="str">
            <v xml:space="preserve">INTERRUPTOR DOBLE </v>
          </cell>
        </row>
        <row r="239">
          <cell r="B239" t="str">
            <v>INTERRUPTOR DOBLE CONMUTABLE</v>
          </cell>
        </row>
        <row r="240">
          <cell r="B240" t="str">
            <v>INTERRUPTOR ENCHUFABLE DE 2X20  A - 240 v - 10 ka</v>
          </cell>
        </row>
        <row r="241">
          <cell r="B241" t="str">
            <v>INTERRUPTOR ENCHUFABLE DE 2X30  A - 240 v - 10 ka</v>
          </cell>
        </row>
        <row r="242">
          <cell r="B242" t="str">
            <v xml:space="preserve">INTERRUPTOR SENCILLO </v>
          </cell>
        </row>
        <row r="243">
          <cell r="B243" t="str">
            <v>INTERRUPTOR SENCILLO CONMUTABLE CON LUZ PILOTO</v>
          </cell>
        </row>
        <row r="244">
          <cell r="B244" t="str">
            <v>INTERRUPTOR SENCILLOCON LUZ PILOTO</v>
          </cell>
        </row>
        <row r="245">
          <cell r="B245" t="str">
            <v>INTERRUPTORES ENCHUFABLES DE 1X15  A - 240 v - 10 ka</v>
          </cell>
        </row>
        <row r="246">
          <cell r="B246" t="str">
            <v>INTERRUPTORES ENCHUFABLES DE 1X20  A - 240 v - 10 kA</v>
          </cell>
        </row>
        <row r="247">
          <cell r="B247" t="str">
            <v>INTERRUPTORES ENCHUFABLES DE 3X30  A - 240 v - 10 ka</v>
          </cell>
        </row>
        <row r="248">
          <cell r="B248" t="str">
            <v>Jabonera - GRIVAL</v>
          </cell>
        </row>
        <row r="249">
          <cell r="B249" t="str">
            <v>Jabonera Ducha - GRIVAL</v>
          </cell>
        </row>
        <row r="250">
          <cell r="B250" t="str">
            <v>KORAZA Pintuco</v>
          </cell>
        </row>
        <row r="251">
          <cell r="B251" t="str">
            <v>LACA</v>
          </cell>
        </row>
        <row r="252">
          <cell r="B252" t="str">
            <v>LACA PARA MADERA</v>
          </cell>
        </row>
        <row r="253">
          <cell r="B253" t="str">
            <v>LADRILLO PORTANTE 12X29X9</v>
          </cell>
        </row>
        <row r="254">
          <cell r="B254" t="str">
            <v>Ladrillo Prensado</v>
          </cell>
        </row>
        <row r="255">
          <cell r="B255" t="str">
            <v>LADRILLO RECOCIDO</v>
          </cell>
        </row>
        <row r="256">
          <cell r="B256" t="str">
            <v>LADRILLO TOLETE COMUN RECOCIDO</v>
          </cell>
        </row>
        <row r="257">
          <cell r="B257" t="str">
            <v>LÁMINA COLD ROLLED Cal.16 (1.22x 2.44 )</v>
          </cell>
        </row>
        <row r="258">
          <cell r="B258" t="str">
            <v xml:space="preserve">LÁMINA COLD ROLLED Cal.18 </v>
          </cell>
        </row>
        <row r="259">
          <cell r="B259" t="str">
            <v>LÁMINA COLD ROLLED Cal.18 (1.22x 2.44 )</v>
          </cell>
        </row>
        <row r="260">
          <cell r="B260" t="str">
            <v>LÁMINA COLD ROLLED Cal.20 (1.00x 2.00 )</v>
          </cell>
        </row>
        <row r="261">
          <cell r="B261" t="str">
            <v>LÁMINA COLD ROLLED Cal.20 (1.22x 2.44 )</v>
          </cell>
        </row>
        <row r="262">
          <cell r="B262" t="str">
            <v>LAMINA DE ACRILICO DE 0.60X2.44 DE 1.80 mm</v>
          </cell>
        </row>
        <row r="263">
          <cell r="B263" t="str">
            <v>LAMINA COLABORANTE METALDECK 2" GRADO 40 CAL 22</v>
          </cell>
        </row>
        <row r="264">
          <cell r="B264" t="str">
            <v>LAMINA DE ACRILICO DE 1.20X1.80 DE 3.0 mm con color</v>
          </cell>
        </row>
        <row r="265">
          <cell r="B265" t="str">
            <v>LAMINA DE ACRILICO DE 1.20X1.80 DE 3.0 mm sin color</v>
          </cell>
        </row>
        <row r="266">
          <cell r="B266" t="str">
            <v>LAMINA DE ACRILICO DE 1.20X1.80 DE 3.00 mm</v>
          </cell>
        </row>
        <row r="267">
          <cell r="B267" t="str">
            <v>LAMINA DRY WALL 1.22X2.44</v>
          </cell>
        </row>
        <row r="268">
          <cell r="B268" t="str">
            <v>LAMINA EN ACRILICO DE 0.61X2,44 DE 1,8 mm</v>
          </cell>
        </row>
        <row r="269">
          <cell r="B269" t="str">
            <v>LAMINA GALVANIZADA DE 1.00X2.00 CAL  22</v>
          </cell>
        </row>
        <row r="270">
          <cell r="B270" t="str">
            <v>LAMINA GALVANIZADA DE 1.00X2.00 CAL  24</v>
          </cell>
        </row>
        <row r="271">
          <cell r="B271" t="str">
            <v>LAMINA GALVANIZADA DE 1.00X2.00 CAL  26</v>
          </cell>
        </row>
        <row r="272">
          <cell r="B272" t="str">
            <v>LAMINA GALVANIZADA DE 1.22X2.44 CAL  22</v>
          </cell>
        </row>
        <row r="273">
          <cell r="B273" t="str">
            <v>LAMINA SUPERBOARD 1.22X2.44</v>
          </cell>
        </row>
        <row r="274">
          <cell r="B274" t="str">
            <v>LIMATESA ETERNIT P7 L=1.14</v>
          </cell>
        </row>
        <row r="275">
          <cell r="B275" t="str">
            <v>LAMINAS DURACUSTIC</v>
          </cell>
        </row>
        <row r="276">
          <cell r="B276" t="str">
            <v>LAMINAS EN ACRILICO DE 60X60</v>
          </cell>
        </row>
        <row r="277">
          <cell r="B277" t="str">
            <v>LAMPARA DE 2x32</v>
          </cell>
        </row>
        <row r="278">
          <cell r="B278" t="str">
            <v xml:space="preserve">Lampara para luminaria - sodio 150 WATTS. </v>
          </cell>
        </row>
        <row r="279">
          <cell r="B279" t="str">
            <v>LAMPARA TIPO INCANDESCENTE DE 32 W</v>
          </cell>
        </row>
        <row r="280">
          <cell r="B280" t="str">
            <v>LAMPARA OJO DE BUEY</v>
          </cell>
        </row>
        <row r="281">
          <cell r="B281" t="str">
            <v>LAVAMANOS DE INCRUSTAR LINEA SAN LORENZO</v>
          </cell>
        </row>
        <row r="282">
          <cell r="B282" t="str">
            <v>LAVAPLATOS EN ACERO</v>
          </cell>
        </row>
        <row r="283">
          <cell r="B283" t="str">
            <v>LIJA</v>
          </cell>
        </row>
        <row r="284">
          <cell r="B284" t="str">
            <v xml:space="preserve">LIJA </v>
          </cell>
        </row>
        <row r="285">
          <cell r="B285" t="str">
            <v>LIMPIADOR PVC DE 1/4</v>
          </cell>
        </row>
        <row r="286">
          <cell r="B286" t="str">
            <v>LISTON ORDINARIO</v>
          </cell>
        </row>
        <row r="287">
          <cell r="B287" t="str">
            <v>LISTÓN CEDRO MACHO 5x2 cm.</v>
          </cell>
        </row>
        <row r="288">
          <cell r="B288" t="str">
            <v>LISTON EN OTOBO PARA CIELORRASO</v>
          </cell>
        </row>
        <row r="289">
          <cell r="B289" t="str">
            <v>LLAVE MANGUERA DE 1/2"</v>
          </cell>
        </row>
        <row r="290">
          <cell r="B290" t="str">
            <v>LLAVE PARA URINARIO</v>
          </cell>
        </row>
        <row r="291">
          <cell r="B291" t="str">
            <v>LOCKER METALICO DE 0.45X2.00</v>
          </cell>
        </row>
        <row r="292">
          <cell r="B292" t="str">
            <v>LOGO ACUEDUCTO EN ACERO DE 2.00X0.80</v>
          </cell>
        </row>
        <row r="293">
          <cell r="B293" t="str">
            <v>Luminaria abierta tipo INDULUX AA Sodio 400 WATTS.Pantalla de aluminio o policarbonato prismático, 633mmX482mm</v>
          </cell>
        </row>
        <row r="294">
          <cell r="B294" t="str">
            <v xml:space="preserve">Luminaria completa fluorescente  TMS028 2xTL-D36W HFS 20 CMx 120 cm 120 voltios. </v>
          </cell>
        </row>
        <row r="295">
          <cell r="B295" t="str">
            <v>Luminaria horizontal cerrada carcaza enteriza Sodio de alta presion  Potencia: 150W 208/220 Voltios . Incluye lampara y fotocelda</v>
          </cell>
        </row>
        <row r="296">
          <cell r="B296" t="str">
            <v>LUMINARIA HORIZONTAL CERRADA DE 150 VATIOS-BOMBILLO SODIO ALTA PRESION</v>
          </cell>
        </row>
        <row r="297">
          <cell r="B297" t="str">
            <v>LUMINARIA HORIZONTAL CERRADA DE 70 VATIOS-BOMBILLO SODIO ALTA PRESION</v>
          </cell>
        </row>
        <row r="298">
          <cell r="B298" t="str">
            <v xml:space="preserve">Luminaria tipo reflector ROY ALHPA Ref: QUIMBAYA 70 WATTS 208 V. </v>
          </cell>
        </row>
        <row r="299">
          <cell r="B299" t="str">
            <v>MADERA GRANADILLO</v>
          </cell>
        </row>
        <row r="300">
          <cell r="B300" t="str">
            <v xml:space="preserve">MALLA ELECTROSOLDADA </v>
          </cell>
        </row>
        <row r="301">
          <cell r="B301" t="str">
            <v>MALLA ELECTROSOLDADA M-084</v>
          </cell>
        </row>
        <row r="302">
          <cell r="B302" t="str">
            <v xml:space="preserve">MALLA ELECTROSOLDADA  6mm 15X15  6.00X2.35  42.20 KG </v>
          </cell>
        </row>
        <row r="303">
          <cell r="B303" t="str">
            <v>MALLA PROTECCION Ancho = 4 m</v>
          </cell>
        </row>
        <row r="304">
          <cell r="B304" t="str">
            <v>MALLA GALLINERO</v>
          </cell>
        </row>
        <row r="305">
          <cell r="B305" t="str">
            <v>MALLA ONDULADA CAL 10 DE 1 1/2" x 1 1/2"</v>
          </cell>
        </row>
        <row r="306">
          <cell r="B306" t="str">
            <v>MALLA ONDULADA Cal. 12 1 1/2" (Alambre galv.)</v>
          </cell>
        </row>
        <row r="307">
          <cell r="B307" t="str">
            <v>MALLA ONDULADA Cal. 8 1 3/4" (Alambre galv.)</v>
          </cell>
        </row>
        <row r="308">
          <cell r="B308" t="str">
            <v>MANGUERA FLEXIBLE DE CONEXIÓN</v>
          </cell>
        </row>
        <row r="309">
          <cell r="B309" t="str">
            <v>MANGUERAS DE LUCES TIPO AMERICANA</v>
          </cell>
        </row>
        <row r="310">
          <cell r="B310" t="str">
            <v>MANIJA VENTANA METALICA</v>
          </cell>
        </row>
        <row r="311">
          <cell r="B311" t="str">
            <v>MANIOBRA DE TRANSFORMADOR</v>
          </cell>
        </row>
        <row r="313">
          <cell r="B313" t="str">
            <v>MANTO ASFALTICO 10 M2</v>
          </cell>
        </row>
        <row r="314">
          <cell r="B314" t="str">
            <v>MARCO CAJA INSP. 40 x 40</v>
          </cell>
        </row>
        <row r="315">
          <cell r="B315" t="str">
            <v>MARCO CAJA INSP. 60 x 60</v>
          </cell>
        </row>
        <row r="316">
          <cell r="B316" t="str">
            <v>MARCO EN ACERO PARA TAPA CAJA CS 276</v>
          </cell>
        </row>
        <row r="317">
          <cell r="B317" t="str">
            <v>MARCO PUERTA MADERA</v>
          </cell>
        </row>
        <row r="318">
          <cell r="B318" t="str">
            <v>MARCO PUERTA METALICA</v>
          </cell>
        </row>
        <row r="319">
          <cell r="B319" t="str">
            <v>MARCO SENCILLO EN ANGULO EN ACERO A-37</v>
          </cell>
        </row>
        <row r="320">
          <cell r="B320" t="str">
            <v>MARCO VENTANA METALICA</v>
          </cell>
        </row>
        <row r="321">
          <cell r="B321" t="str">
            <v>MARCO Y CONTRAMARCO</v>
          </cell>
        </row>
        <row r="322">
          <cell r="B322" t="str">
            <v>MARCO Y TAPA EN ALFAJOR DE 0,30X0,30</v>
          </cell>
        </row>
        <row r="323">
          <cell r="B323" t="str">
            <v>MARMOLINA</v>
          </cell>
        </row>
        <row r="324">
          <cell r="B324" t="str">
            <v xml:space="preserve">MASILLA </v>
          </cell>
        </row>
        <row r="325">
          <cell r="B325" t="str">
            <v>MASTIL EN TUBO CONDUIT GALVANIZADO DE Ø1</v>
          </cell>
        </row>
        <row r="326">
          <cell r="B326" t="str">
            <v>MASTIQUE PARA JUNTAS</v>
          </cell>
        </row>
        <row r="327">
          <cell r="B327" t="str">
            <v>MATERIAL GRANULAR</v>
          </cell>
        </row>
        <row r="328">
          <cell r="B328" t="str">
            <v>MEDIDOR DE 1/2"</v>
          </cell>
        </row>
        <row r="329">
          <cell r="B329" t="str">
            <v>MEDIDOR DE AGUA      1/2"</v>
          </cell>
        </row>
        <row r="330">
          <cell r="B330" t="str">
            <v>MEDIDOR TRIFASICO TETRAFILAR 50(150)A 208-120V;</v>
          </cell>
        </row>
        <row r="331">
          <cell r="B331" t="str">
            <v>MEDIDORES DE 4"</v>
          </cell>
        </row>
        <row r="332">
          <cell r="B332" t="str">
            <v>MESON EN ACERO INOXIDABLE DE 60 cm CAL 20</v>
          </cell>
        </row>
        <row r="333">
          <cell r="B333" t="str">
            <v xml:space="preserve">MEZCLADOR LAVAPLATOS </v>
          </cell>
        </row>
        <row r="334">
          <cell r="B334" t="str">
            <v>MINISPLIT LG 18000 BTU</v>
          </cell>
        </row>
        <row r="335">
          <cell r="B335" t="str">
            <v>MORTERO 1:3 ( arena semilavada de peña )</v>
          </cell>
        </row>
        <row r="336">
          <cell r="B336" t="str">
            <v>MORTERO 1:4 ( arena semilavada )</v>
          </cell>
        </row>
        <row r="337">
          <cell r="B337" t="str">
            <v>MORTERO 1:3 IMPERMEABILIZADO</v>
          </cell>
        </row>
        <row r="338">
          <cell r="B338" t="str">
            <v>MORTERO 1:5</v>
          </cell>
        </row>
        <row r="339">
          <cell r="B339" t="str">
            <v>MURO EN LADRILLO TOLETE COMUN EN 0.125 CON PEGA DE MORTERO 1:5</v>
          </cell>
        </row>
        <row r="340">
          <cell r="B340" t="str">
            <v>NIPLE GALAVANIZADO DE 4" SH 40</v>
          </cell>
        </row>
        <row r="341">
          <cell r="B341" t="str">
            <v>ORINAL MEDIANO BLANCO PORCELANA</v>
          </cell>
        </row>
        <row r="342">
          <cell r="B342" t="str">
            <v>PABMERIL PLIEGO 9" x 11"</v>
          </cell>
        </row>
        <row r="343">
          <cell r="B343" t="str">
            <v>PARLANTE</v>
          </cell>
        </row>
        <row r="344">
          <cell r="B344" t="str">
            <v xml:space="preserve">PALETAS REFLECTIVAS DE SEÑALIZACION -CONOS-CINTA SEÑALI </v>
          </cell>
        </row>
        <row r="345">
          <cell r="B345" t="str">
            <v>PASTO</v>
          </cell>
        </row>
        <row r="346">
          <cell r="B346" t="str">
            <v>PEGACOR BLANCO</v>
          </cell>
        </row>
        <row r="347">
          <cell r="B347" t="str">
            <v>PEGACOR E-50</v>
          </cell>
        </row>
        <row r="348">
          <cell r="B348" t="str">
            <v>PEGANTE PARA GAS FUERZA MEDIA</v>
          </cell>
        </row>
        <row r="349">
          <cell r="B349" t="str">
            <v>PELICULA SAN BLASTING</v>
          </cell>
        </row>
        <row r="350">
          <cell r="B350" t="str">
            <v>Percha simple - GRIVAL</v>
          </cell>
        </row>
        <row r="351">
          <cell r="B351" t="str">
            <v>PERFIL ALN 173 DE 6 mts</v>
          </cell>
        </row>
        <row r="352">
          <cell r="B352" t="str">
            <v>PERFIL ALN 177 DE 6 mts</v>
          </cell>
        </row>
        <row r="353">
          <cell r="B353" t="str">
            <v>PERFIL ALN 292 DE 6 mts</v>
          </cell>
        </row>
        <row r="354">
          <cell r="B354" t="str">
            <v>PERFIL ESTRUCTURAL EN C 160*60 1.5mm</v>
          </cell>
        </row>
        <row r="355">
          <cell r="B355" t="str">
            <v>PIBOTES, RODACHINES, PARALES, OMEGAS</v>
          </cell>
        </row>
        <row r="356">
          <cell r="B356" t="str">
            <v>PIEDRA ESMERIL</v>
          </cell>
        </row>
        <row r="357">
          <cell r="B357" t="str">
            <v>PIEDRA MEDIA ZONGA</v>
          </cell>
        </row>
        <row r="358">
          <cell r="B358" t="str">
            <v>PIEDRA RAJON</v>
          </cell>
        </row>
        <row r="359">
          <cell r="B359" t="str">
            <v>PINTURA ACRILTEX</v>
          </cell>
        </row>
        <row r="360">
          <cell r="B360" t="str">
            <v>PINTURA Electrostatica (poliester gris )</v>
          </cell>
        </row>
        <row r="361">
          <cell r="B361" t="str">
            <v>PINTURA EPOXICA</v>
          </cell>
        </row>
        <row r="362">
          <cell r="B362" t="str">
            <v>PINTURA KORAZA</v>
          </cell>
        </row>
        <row r="363">
          <cell r="B363" t="str">
            <v>PINTURA BITUMINOSA</v>
          </cell>
        </row>
        <row r="364">
          <cell r="B364" t="str">
            <v>PINTURA VINILO TIPO 1</v>
          </cell>
        </row>
        <row r="365">
          <cell r="B365" t="str">
            <v>PISO EN CERAMICA DE 30X30</v>
          </cell>
        </row>
        <row r="366">
          <cell r="B366" t="str">
            <v>PISO EN MADERA GRANADILLO</v>
          </cell>
        </row>
        <row r="367">
          <cell r="B367" t="str">
            <v>PINTURA VINILO TIPO 2</v>
          </cell>
        </row>
        <row r="368">
          <cell r="B368" t="str">
            <v>PISO PORCELANATO</v>
          </cell>
        </row>
        <row r="369">
          <cell r="B369" t="str">
            <v>Porta rollos - GRIVAL Línea STYLO,</v>
          </cell>
        </row>
        <row r="370">
          <cell r="B370" t="str">
            <v>PLATINA DE  1/2" * 1/8</v>
          </cell>
        </row>
        <row r="371">
          <cell r="B371" t="str">
            <v xml:space="preserve">PLATINA DE  3/4" </v>
          </cell>
        </row>
        <row r="372">
          <cell r="B372" t="str">
            <v>PLATINA DE  3/4" X 1/8"</v>
          </cell>
        </row>
        <row r="373">
          <cell r="B373" t="str">
            <v>POLIETILENO No. 4</v>
          </cell>
        </row>
        <row r="374">
          <cell r="B374" t="str">
            <v>POLIETILENO No. 6</v>
          </cell>
        </row>
        <row r="375">
          <cell r="B375" t="str">
            <v>PRIMER ANTICORROSIVO</v>
          </cell>
        </row>
        <row r="376">
          <cell r="B376" t="str">
            <v>PUNTILLA 3/4"</v>
          </cell>
        </row>
        <row r="377">
          <cell r="B377" t="str">
            <v>PUNTILLA 1"</v>
          </cell>
        </row>
        <row r="378">
          <cell r="B378" t="str">
            <v>PUNTILLA 11/4"</v>
          </cell>
        </row>
        <row r="379">
          <cell r="B379" t="str">
            <v>PUNTILLA 11/2"</v>
          </cell>
        </row>
        <row r="380">
          <cell r="B380" t="str">
            <v>PUNTILLA 2"</v>
          </cell>
        </row>
        <row r="381">
          <cell r="B381" t="str">
            <v>PUNTILLA 21/2"</v>
          </cell>
        </row>
        <row r="386">
          <cell r="B386" t="str">
            <v>RECEBO B-200</v>
          </cell>
        </row>
        <row r="387">
          <cell r="B387" t="str">
            <v>RECEBO B-600</v>
          </cell>
        </row>
        <row r="388">
          <cell r="B388" t="str">
            <v>RECEBO COMÚN</v>
          </cell>
        </row>
        <row r="389">
          <cell r="B389" t="str">
            <v>RECEBO B-400</v>
          </cell>
        </row>
        <row r="390">
          <cell r="B390" t="str">
            <v>RED PARA ATERRIZAR SUBESTACION</v>
          </cell>
        </row>
        <row r="391">
          <cell r="B391" t="str">
            <v>RED TRENZADA CABLE 2X2+2</v>
          </cell>
        </row>
        <row r="392">
          <cell r="B392" t="str">
            <v>RED TRENZADA CABLE 3x1/0+1/0</v>
          </cell>
        </row>
        <row r="393">
          <cell r="B393" t="str">
            <v xml:space="preserve">REFLECTOR DE 250 VATIOS-SODIO ALTA PRESION -220 VOLTIOS-SODIO ALTA </v>
          </cell>
        </row>
        <row r="394">
          <cell r="B394" t="str">
            <v>REFLECTOR DE 400 W</v>
          </cell>
        </row>
        <row r="395">
          <cell r="B395" t="str">
            <v>REGISTRO DE 3/4"</v>
          </cell>
        </row>
        <row r="396">
          <cell r="B396" t="str">
            <v>REGISTRO DE BOLA 1/2"</v>
          </cell>
        </row>
        <row r="397">
          <cell r="B397" t="str">
            <v>REGISTRO P.D.  R&amp;W - 2 1/2 " ( de cortina )</v>
          </cell>
        </row>
        <row r="398">
          <cell r="B398" t="str">
            <v>REGISTRO R&amp;W - 1" ( de cortina ) Ref. 206</v>
          </cell>
        </row>
        <row r="399">
          <cell r="B399" t="str">
            <v>REGISTRO R&amp;W - 1/2" ( de cortina ) Ref. 206</v>
          </cell>
        </row>
        <row r="400">
          <cell r="B400" t="str">
            <v>REGISTRO R&amp;W - 3/4" ( de cortina ) Ref. 206</v>
          </cell>
        </row>
        <row r="401">
          <cell r="B401" t="str">
            <v xml:space="preserve">REJILLA Aluminio 3"x2" </v>
          </cell>
        </row>
        <row r="402">
          <cell r="B402" t="str">
            <v>REJILLA VENTILACION PLASTICA DE 25X25</v>
          </cell>
        </row>
        <row r="403">
          <cell r="B403" t="str">
            <v>Rejillas de piso en aluminio de 3x2 con sosco</v>
          </cell>
        </row>
        <row r="404">
          <cell r="B404" t="str">
            <v>RELLENO ARENA DE PEÑA</v>
          </cell>
        </row>
        <row r="405">
          <cell r="B405" t="str">
            <v>Repisa vidrio Baño Línea STYLO</v>
          </cell>
        </row>
        <row r="406">
          <cell r="B406" t="str">
            <v>REMOVEDOR PVC</v>
          </cell>
        </row>
        <row r="408">
          <cell r="B408" t="str">
            <v>REPISA ORDINARIO 3 m</v>
          </cell>
        </row>
        <row r="409">
          <cell r="B409" t="str">
            <v xml:space="preserve">ROCKTOP </v>
          </cell>
        </row>
        <row r="410">
          <cell r="B410" t="str">
            <v>SANITARIO LINEA MONTECARLO CON GRIFERIA</v>
          </cell>
        </row>
        <row r="411">
          <cell r="B411" t="str">
            <v xml:space="preserve">SECCIONADOR TRIPOLAR EN AIRE 400A-17,5 kV DE OPERACIÓN BAJO </v>
          </cell>
        </row>
        <row r="412">
          <cell r="B412" t="str">
            <v>SELLADOR</v>
          </cell>
        </row>
        <row r="413">
          <cell r="B413" t="str">
            <v>SELLADOR O CERA DE PISO</v>
          </cell>
        </row>
        <row r="414">
          <cell r="B414" t="str">
            <v>SELLADOR Y TINTILLA</v>
          </cell>
        </row>
        <row r="415">
          <cell r="B415" t="str">
            <v>SENSOR FOTOELECTRICO DETECTOR DE HUMO</v>
          </cell>
        </row>
        <row r="416">
          <cell r="B416" t="str">
            <v>SIFON LAVAMANOS plastico gerfor GF-580322</v>
          </cell>
        </row>
        <row r="417">
          <cell r="B417" t="str">
            <v>SIKA 1</v>
          </cell>
        </row>
        <row r="418">
          <cell r="B418" t="str">
            <v>SIKADUR 32</v>
          </cell>
        </row>
        <row r="419">
          <cell r="B419" t="str">
            <v xml:space="preserve">SIKAFLEX-1a cartu </v>
          </cell>
        </row>
        <row r="420">
          <cell r="B420" t="str">
            <v>SILICONA</v>
          </cell>
        </row>
        <row r="421">
          <cell r="B421" t="str">
            <v>SISTEMA DESINFECCION AGUA TRATADA</v>
          </cell>
        </row>
        <row r="422">
          <cell r="B422" t="str">
            <v>SISTEMA CONTROL ELECTRICO TODO INCLUIDO PARA LA PLANTA TRATAMIENTO</v>
          </cell>
        </row>
        <row r="423">
          <cell r="B423" t="str">
            <v>SOLDADOR PVC 1/4</v>
          </cell>
        </row>
        <row r="424">
          <cell r="B424" t="str">
            <v xml:space="preserve">SOLDADURA E - 70  </v>
          </cell>
        </row>
        <row r="425">
          <cell r="B425" t="str">
            <v>SOLDADURA ESTAÑO</v>
          </cell>
        </row>
        <row r="426">
          <cell r="B426" t="str">
            <v>SOLDADURA EXOTERMICA TIPO CADWELD o SIMILAR  de 90 GRAMOS</v>
          </cell>
        </row>
        <row r="427">
          <cell r="B427" t="str">
            <v>SOPORTE PARA TUBERIA DE 4"</v>
          </cell>
        </row>
        <row r="428">
          <cell r="B428" t="str">
            <v>SOPORTES LAVAMANOS</v>
          </cell>
        </row>
        <row r="429">
          <cell r="B429" t="str">
            <v>SOPORTES ORINAL</v>
          </cell>
        </row>
        <row r="430">
          <cell r="B430" t="str">
            <v>TABLA BURRA ORDINARIA 0.20 DE 3.0 MTS</v>
          </cell>
        </row>
        <row r="431">
          <cell r="B431" t="str">
            <v>TABLA BURRA ORDINARIA 0.30 DE 3.0 MTS</v>
          </cell>
        </row>
        <row r="432">
          <cell r="B432" t="str">
            <v>TABLA CHAPA ORDINARIA 0.25 DE 3.0 MTS</v>
          </cell>
        </row>
        <row r="433">
          <cell r="B433" t="str">
            <v>TABLA CHAPA ORDINARIA 0.20 DE 3.0 MTS</v>
          </cell>
        </row>
        <row r="434">
          <cell r="B434" t="str">
            <v>TABLA CHAPA ORDINARIA 0.15 DE 3.0 MTS</v>
          </cell>
        </row>
        <row r="437">
          <cell r="B437" t="str">
            <v xml:space="preserve">TABLERO DE 12 CIRCUITOS CON ESPACIO PARA TOTALIZADOR, PUERTA Y CHAPA  -208 V - 3F5H-60HZ </v>
          </cell>
        </row>
        <row r="438">
          <cell r="B438" t="str">
            <v>TABLERO DE 12 CTOS</v>
          </cell>
        </row>
        <row r="439">
          <cell r="B439" t="str">
            <v>TABLERO 24 CIRCUITOS, PUERTA Y CHAPA, ESP TOTALIZADOR</v>
          </cell>
        </row>
        <row r="440">
          <cell r="B440" t="str">
            <v xml:space="preserve">TABLERO 36 CIRCUITOS, PUERTA Y CHAPA, ESP TOTALIZADOR  </v>
          </cell>
        </row>
        <row r="441">
          <cell r="B441" t="str">
            <v>TABLERO TRIFASICO DE 6 CIRCUITOS</v>
          </cell>
        </row>
        <row r="442">
          <cell r="B442" t="str">
            <v>TABLETA GRES DE 25X25</v>
          </cell>
        </row>
        <row r="443">
          <cell r="B443" t="str">
            <v>TABLEX, LISTONES, PALOS</v>
          </cell>
        </row>
        <row r="444">
          <cell r="B444" t="str">
            <v>TABLÓN DE GRES  25X25</v>
          </cell>
        </row>
        <row r="445">
          <cell r="B445" t="str">
            <v>TABLON DE GRESS DE 33X33</v>
          </cell>
        </row>
        <row r="446">
          <cell r="B446" t="str">
            <v>TANQUE COLEMPAQUES 500 LT (incluye tapa y accesorios)</v>
          </cell>
        </row>
        <row r="447">
          <cell r="B447" t="str">
            <v>TABLERO MELAMINICO DE 1.83X2.44</v>
          </cell>
        </row>
        <row r="448">
          <cell r="B448" t="str">
            <v>TABLERO EN AMARILLO</v>
          </cell>
        </row>
        <row r="449">
          <cell r="B449" t="str">
            <v>TAPA CAJA INSP. 60 x 60</v>
          </cell>
        </row>
        <row r="450">
          <cell r="B450" t="str">
            <v>TABLETA MARMOL</v>
          </cell>
        </row>
        <row r="451">
          <cell r="B451" t="str">
            <v>TAPA CIEGA CON IMPACTO GALVANIZADA CUADRADA 4X4"</v>
          </cell>
        </row>
        <row r="452">
          <cell r="B452" t="str">
            <v>TAPA EN CONCRETO (4000 PSI)</v>
          </cell>
        </row>
        <row r="453">
          <cell r="B453" t="str">
            <v>TAPA EN CONCRETO CAJA CS 276</v>
          </cell>
        </row>
        <row r="454">
          <cell r="B454" t="str">
            <v>TAPA REGISTRO PLASTICO DE 20X20</v>
          </cell>
        </row>
        <row r="455">
          <cell r="B455" t="str">
            <v>TAPON GALVANIZADO MACHO DE 2"</v>
          </cell>
        </row>
        <row r="456">
          <cell r="B456" t="str">
            <v>TAPÓN SOLDADO PRESIÓN 1 1/2"</v>
          </cell>
        </row>
        <row r="457">
          <cell r="B457" t="str">
            <v>TAZA Institucional blanca Mancesa IC-IP41</v>
          </cell>
        </row>
        <row r="458">
          <cell r="B458" t="str">
            <v>TEE EN ALUMINIO BLANCO</v>
          </cell>
        </row>
        <row r="459">
          <cell r="B459" t="str">
            <v>TEE GALVANIZADA DE 4"</v>
          </cell>
        </row>
        <row r="460">
          <cell r="B460" t="str">
            <v>TEE PRESIÓN  1 1/2" Pavco</v>
          </cell>
        </row>
        <row r="461">
          <cell r="B461" t="str">
            <v>TEE PRESIÓN SOLDADA  1"</v>
          </cell>
        </row>
        <row r="462">
          <cell r="B462" t="str">
            <v>TEJA DE ZINC 0.80X2.43</v>
          </cell>
        </row>
        <row r="463">
          <cell r="B463" t="str">
            <v>TEJA CANALETA 90</v>
          </cell>
        </row>
        <row r="464">
          <cell r="B464" t="str">
            <v xml:space="preserve">TEJA DE BARRO </v>
          </cell>
        </row>
        <row r="465">
          <cell r="B465" t="str">
            <v>TEJA ONDULADA ETERNIT No. 6 DE 0.92X1.83</v>
          </cell>
        </row>
        <row r="466">
          <cell r="B466" t="str">
            <v>TEJA THERMOACUSTICA TRAPEZOIDAL  2.44X0.82</v>
          </cell>
        </row>
        <row r="467">
          <cell r="B467" t="str">
            <v>TELA ASFALTICA DE 15 M2</v>
          </cell>
        </row>
        <row r="468">
          <cell r="B468" t="str">
            <v>TELA VERDE CERRAMIENTO</v>
          </cell>
        </row>
        <row r="469">
          <cell r="B469" t="str">
            <v>TERMINAL PONCHAR 2 AWG</v>
          </cell>
        </row>
        <row r="470">
          <cell r="B470" t="str">
            <v xml:space="preserve">Terminal preformado uso interior 15 kV para cable 2 – 3/0 AWG; </v>
          </cell>
        </row>
        <row r="471">
          <cell r="B471" t="str">
            <v>Terminal Soldar/Ponchar barril largo para cable 8. Calidad 3M, Panduit o superior.</v>
          </cell>
        </row>
        <row r="472">
          <cell r="B472" t="str">
            <v>Thiner</v>
          </cell>
        </row>
        <row r="473">
          <cell r="B473" t="str">
            <v>TIERRA NEGRA</v>
          </cell>
        </row>
        <row r="474">
          <cell r="B474" t="str">
            <v>TINTILLA</v>
          </cell>
        </row>
        <row r="475">
          <cell r="B475" t="str">
            <v>TIRAS ALISTADO 3 x 3 x 3</v>
          </cell>
        </row>
        <row r="476">
          <cell r="B476" t="str">
            <v>TOMA BIFASICA 2P+T</v>
          </cell>
        </row>
        <row r="477">
          <cell r="B477" t="str">
            <v>TOMA CORRIENTE DOBLE</v>
          </cell>
        </row>
        <row r="478">
          <cell r="B478" t="str">
            <v>TOMA COAXIAL PARA TV TIPO AMERICANA</v>
          </cell>
        </row>
        <row r="479">
          <cell r="B479" t="str">
            <v>TOMA TV+TELEFONO</v>
          </cell>
        </row>
        <row r="480">
          <cell r="B480" t="str">
            <v>Toallero Barra - GRIVAL Línea STYLO,</v>
          </cell>
        </row>
        <row r="481">
          <cell r="B481" t="str">
            <v>Toallero Argolla - GRIVAL Línea STYLO</v>
          </cell>
        </row>
        <row r="482">
          <cell r="B482" t="str">
            <v xml:space="preserve">TORNILLOS </v>
          </cell>
        </row>
        <row r="483">
          <cell r="B483" t="str">
            <v>TRIPLEX FORMALETA DE 1.22X2.44 DE 18 mm</v>
          </cell>
        </row>
        <row r="490">
          <cell r="B490" t="str">
            <v>TUBERIA GALVANIZADA 2"</v>
          </cell>
        </row>
        <row r="491">
          <cell r="B491" t="str">
            <v>TUBERIA GALVANIZADA 2" DE 0.098</v>
          </cell>
        </row>
        <row r="492">
          <cell r="B492" t="str">
            <v>TUBERIA HIERRO DUCTIL DE 4" ESP 3.2 mm</v>
          </cell>
        </row>
        <row r="493">
          <cell r="B493" t="str">
            <v>TUBERIAS, VALVULAS, ACCESORIOS</v>
          </cell>
        </row>
        <row r="494">
          <cell r="B494" t="str">
            <v>TUBERIA NOVAFORT DE 6"</v>
          </cell>
        </row>
        <row r="495">
          <cell r="B495" t="str">
            <v>TUBERIA PEX AL PEX 1/2"</v>
          </cell>
        </row>
        <row r="496">
          <cell r="B496" t="str">
            <v>TUBERIA CONDUCCION AGUAS RESIDUALES INC ACCESORIOS</v>
          </cell>
        </row>
        <row r="497">
          <cell r="B497" t="str">
            <v>TUBERIA RECTANGULAR DE 3 1/2" X 1 1/2"</v>
          </cell>
        </row>
        <row r="498">
          <cell r="B498" t="str">
            <v>TUBO 4X8 EN COLD ROLLED CAL 18</v>
          </cell>
        </row>
        <row r="499">
          <cell r="B499" t="str">
            <v>TUBO alcantarillado  PVC   160 MM ( 6" ) Pavco</v>
          </cell>
        </row>
        <row r="500">
          <cell r="B500" t="str">
            <v>TUBO alcantarillado  PVC   160 MM ( 8" ) Pavco</v>
          </cell>
        </row>
        <row r="501">
          <cell r="B501" t="str">
            <v>TUBO alcantarillado PVC   110MM  ( 4") Pavco</v>
          </cell>
        </row>
        <row r="502">
          <cell r="B502" t="str">
            <v>TUBO alcantarillado PVC   250MM  ( 10") Pavco</v>
          </cell>
        </row>
        <row r="503">
          <cell r="B503" t="str">
            <v>TUBO CONDUIT EMT 1"</v>
          </cell>
        </row>
        <row r="504">
          <cell r="B504" t="str">
            <v>TUBO CONDUIT EMT1/2"</v>
          </cell>
        </row>
        <row r="505">
          <cell r="B505" t="str">
            <v>TUBO CONDUIT GALVANIZADO PESADO 1" CON UNIÓN</v>
          </cell>
        </row>
        <row r="506">
          <cell r="B506" t="str">
            <v>TUBO CONDUIT PVC 1"  3m</v>
          </cell>
        </row>
        <row r="507">
          <cell r="B507" t="str">
            <v>TUBO CONDUIT PVC 1/2" 3m</v>
          </cell>
        </row>
        <row r="508">
          <cell r="B508" t="str">
            <v>TUBO CONDUIT PVC 3/4" 3m</v>
          </cell>
        </row>
        <row r="509">
          <cell r="B509" t="str">
            <v>TUBO CUADRADO DE 1 1/2" x 1 1/2"</v>
          </cell>
        </row>
        <row r="510">
          <cell r="B510" t="str">
            <v>TUBO CPVC 1/2" DE 3 M</v>
          </cell>
        </row>
        <row r="511">
          <cell r="B511" t="str">
            <v>TUBO GALVANIZADO 2"  2.0mm</v>
          </cell>
        </row>
        <row r="512">
          <cell r="B512" t="str">
            <v>TUBO GALVANIZADO 3"  2.0mm</v>
          </cell>
        </row>
        <row r="513">
          <cell r="B513" t="str">
            <v xml:space="preserve">TUBO GALVANIZADO 3/4"  </v>
          </cell>
        </row>
        <row r="514">
          <cell r="B514" t="str">
            <v>TUBO NOVAFOR DE 4" PERFORADO</v>
          </cell>
        </row>
        <row r="515">
          <cell r="B515" t="str">
            <v>TUBO NOVAFORT 6"</v>
          </cell>
        </row>
        <row r="516">
          <cell r="B516" t="str">
            <v>TUBO PRESIÓN /13.5 PVC  1/2" Pavco</v>
          </cell>
        </row>
        <row r="517">
          <cell r="B517" t="str">
            <v>TUBO PRESIÓN /13.5 PVC  3/4" Pavco</v>
          </cell>
        </row>
        <row r="518">
          <cell r="B518" t="str">
            <v>TUBO PRESIÓN /21 PVC    1"</v>
          </cell>
        </row>
        <row r="519">
          <cell r="B519" t="str">
            <v>TUBO PRESIÓN /21 PVC    2" Pavco</v>
          </cell>
        </row>
        <row r="520">
          <cell r="B520" t="str">
            <v>TUBO PRESIÓN /21 PVC  1 1/2" Pavco</v>
          </cell>
        </row>
        <row r="521">
          <cell r="B521" t="str">
            <v>TUBO PRESIÓN /21 PVC  1 1/4" Pavco</v>
          </cell>
        </row>
        <row r="522">
          <cell r="B522" t="str">
            <v>TUBO PVC A.LL. 2" DE  6 MTS</v>
          </cell>
        </row>
        <row r="523">
          <cell r="B523" t="str">
            <v>TUBO PVC A.LL. 3" DE  6 MTS</v>
          </cell>
        </row>
        <row r="524">
          <cell r="B524" t="str">
            <v>TUBO PVC A.LL. 4" DE 6 MTS</v>
          </cell>
        </row>
        <row r="525">
          <cell r="B525" t="str">
            <v>TUBO PVC SANITARIO 2" DE 6 MTS</v>
          </cell>
        </row>
        <row r="526">
          <cell r="B526" t="str">
            <v>TUBO PVC SANITARIO 3" DE 6 MTS</v>
          </cell>
        </row>
        <row r="527">
          <cell r="B527" t="str">
            <v>TUBO PVC SANITARIO 4" DE 6 MTS</v>
          </cell>
        </row>
        <row r="528">
          <cell r="B528" t="str">
            <v>TUBOS PVC DB 1"</v>
          </cell>
        </row>
        <row r="529">
          <cell r="B529" t="str">
            <v xml:space="preserve">UNION  GALVANIZADA 2 1/2" </v>
          </cell>
        </row>
        <row r="530">
          <cell r="B530" t="str">
            <v>UNIÓN alcantarillado PVC  110MM ( 4" ) Pavco</v>
          </cell>
        </row>
        <row r="531">
          <cell r="B531" t="str">
            <v>UNIÓN alcantarillado PVC 160MM  ( 6") Pavco</v>
          </cell>
        </row>
        <row r="532">
          <cell r="B532" t="str">
            <v>UNIÓN alcantarillado PVC 160MM  ( 8") Pavco</v>
          </cell>
        </row>
        <row r="533">
          <cell r="B533" t="str">
            <v>UNIÓN alcantarillado PVC 250MM  ( 10") Pavco</v>
          </cell>
        </row>
        <row r="534">
          <cell r="B534" t="str">
            <v>UNIÓN GALVANIZADA      3"</v>
          </cell>
        </row>
        <row r="535">
          <cell r="B535" t="str">
            <v>UNION GALVANIZADA DE 1/2"</v>
          </cell>
        </row>
        <row r="536">
          <cell r="B536" t="str">
            <v>UNION GALVANIZADA DE 4" SH 40</v>
          </cell>
        </row>
        <row r="537">
          <cell r="B537" t="str">
            <v>UNIÓN SANITARIA  2" Pavco</v>
          </cell>
        </row>
        <row r="538">
          <cell r="B538" t="str">
            <v>UNIÓN SANITARIA 4" Pavco</v>
          </cell>
        </row>
        <row r="539">
          <cell r="B539" t="str">
            <v>UNIÓN SANITARIA 6" Pavco</v>
          </cell>
        </row>
        <row r="540">
          <cell r="B540" t="str">
            <v>UNIVERSAL GALVANIZADA 3/4"</v>
          </cell>
        </row>
        <row r="541">
          <cell r="B541" t="str">
            <v xml:space="preserve">VALVULA BETA COMPUERTA ELASTICA 4" </v>
          </cell>
        </row>
        <row r="542">
          <cell r="B542" t="str">
            <v>VALVULA DE CHEQUE OPERACIÓN HORIZONTAL 4" EXT BRIDADO</v>
          </cell>
        </row>
        <row r="543">
          <cell r="B543" t="str">
            <v>VALVULA DE CIERRE RAPIDO DE 4"</v>
          </cell>
        </row>
        <row r="544">
          <cell r="B544" t="str">
            <v>VALVULA DE COMPUERTA  VASTAGO NO ASCENTE EXTREMO BRIDA</v>
          </cell>
        </row>
        <row r="545">
          <cell r="B545" t="str">
            <v>VALVULA Descarga sanitario DO-01051300</v>
          </cell>
        </row>
        <row r="546">
          <cell r="B546" t="str">
            <v>VARA DE CLAVO</v>
          </cell>
        </row>
        <row r="547">
          <cell r="B547" t="str">
            <v>VARILLA CORRUGADA DE 1/2" DE 12 MTS</v>
          </cell>
        </row>
        <row r="548">
          <cell r="B548" t="str">
            <v>VARILLA CORRUGADA DE 1/2" DE 6 MTS</v>
          </cell>
        </row>
        <row r="549">
          <cell r="B549" t="str">
            <v>VARILLA CORRUGADA DE 3/8" DE 12 MTS</v>
          </cell>
        </row>
        <row r="550">
          <cell r="B550" t="str">
            <v>VARILLA CORRUGADA DE 5/8" DE 12 MTS</v>
          </cell>
        </row>
        <row r="551">
          <cell r="B551" t="str">
            <v>VARILLA CUADRADA DE 1/2"</v>
          </cell>
        </row>
        <row r="552">
          <cell r="B552" t="str">
            <v>VARILLA CUADRADA DE 3/8"</v>
          </cell>
        </row>
        <row r="553">
          <cell r="B553" t="str">
            <v>VARILLA DE COBRE-COBRE Ø5/8" X 2.40 m</v>
          </cell>
        </row>
        <row r="554">
          <cell r="B554" t="str">
            <v>VARILLA DE COBRE-COBRE Ø5/8" X 2.40 m COOPER WELL</v>
          </cell>
        </row>
        <row r="555">
          <cell r="B555" t="str">
            <v>VARILLA EN ACERO DE 3/8"</v>
          </cell>
        </row>
        <row r="556">
          <cell r="B556" t="str">
            <v>VARILLA EN ACERO DE 5/8"</v>
          </cell>
        </row>
        <row r="557">
          <cell r="B557" t="str">
            <v>VARILLA LISA DE 1/2" DE 6 MTS</v>
          </cell>
        </row>
        <row r="558">
          <cell r="B558" t="str">
            <v>VARILLA LISA DE 3/8" DE 6 MTS</v>
          </cell>
        </row>
        <row r="559">
          <cell r="B559" t="str">
            <v>VIDRIO TEMPLADO DE 10 mm</v>
          </cell>
        </row>
        <row r="560">
          <cell r="B560" t="str">
            <v>VIDRIO DE 4 mm</v>
          </cell>
        </row>
        <row r="561">
          <cell r="B561" t="str">
            <v>VIDRIO TEMPLADO DE 8 mm</v>
          </cell>
        </row>
        <row r="562">
          <cell r="B562" t="str">
            <v>VINILTEX Pintuco</v>
          </cell>
        </row>
        <row r="563">
          <cell r="B563" t="str">
            <v>Wash Primer A Pintura</v>
          </cell>
        </row>
        <row r="564">
          <cell r="B564" t="str">
            <v>WASH PRIMER ANTICORROSIVO</v>
          </cell>
        </row>
        <row r="565">
          <cell r="B565" t="str">
            <v>Wash Primer B Catalizador</v>
          </cell>
        </row>
        <row r="566">
          <cell r="B566" t="str">
            <v>WASH PRIMER PINTURA</v>
          </cell>
        </row>
        <row r="567">
          <cell r="B567" t="str">
            <v>WIN Aluminio x 6 mts</v>
          </cell>
        </row>
        <row r="568">
          <cell r="B568" t="str">
            <v>Xypes concentrado</v>
          </cell>
        </row>
        <row r="569">
          <cell r="B569" t="str">
            <v>Xypes Patch and Plug por 1.25 kg</v>
          </cell>
        </row>
        <row r="570">
          <cell r="B570" t="str">
            <v>YEE SANITARIA 2"  Pavco</v>
          </cell>
        </row>
        <row r="571">
          <cell r="B571" t="str">
            <v>YEE SANITARIA 4"  Pavco</v>
          </cell>
        </row>
        <row r="572">
          <cell r="B572" t="str">
            <v>YESO CORRIENTE VENCEDOR</v>
          </cell>
        </row>
        <row r="573">
          <cell r="B573" t="str">
            <v>ZÓCALO Baldosa grano de marmol 30x7 Fondo blanco</v>
          </cell>
        </row>
        <row r="574">
          <cell r="B574" t="str">
            <v>ZÓCALO en ceramica pompei color coral  30*7</v>
          </cell>
        </row>
      </sheetData>
      <sheetData sheetId="3">
        <row r="2">
          <cell r="B2">
            <v>0</v>
          </cell>
          <cell r="C2" t="str">
            <v xml:space="preserve"> </v>
          </cell>
        </row>
        <row r="3">
          <cell r="B3" t="str">
            <v>ANDAMIO TUBULAR</v>
          </cell>
          <cell r="C3" t="str">
            <v>dd</v>
          </cell>
          <cell r="D3">
            <v>500</v>
          </cell>
        </row>
        <row r="4">
          <cell r="B4" t="str">
            <v>ALLANADORA GASOLINA HELICOPTERO</v>
          </cell>
          <cell r="C4" t="str">
            <v>dd</v>
          </cell>
          <cell r="D4">
            <v>55000</v>
          </cell>
        </row>
        <row r="5">
          <cell r="B5" t="str">
            <v>BAÑOS PORTATILES</v>
          </cell>
          <cell r="C5" t="str">
            <v>Mes</v>
          </cell>
          <cell r="D5">
            <v>525000</v>
          </cell>
        </row>
        <row r="6">
          <cell r="B6" t="str">
            <v xml:space="preserve">BOMBAS </v>
          </cell>
          <cell r="C6" t="str">
            <v>dd</v>
          </cell>
          <cell r="D6">
            <v>40000</v>
          </cell>
        </row>
        <row r="7">
          <cell r="B7" t="str">
            <v>COMPRESOR DE DOS MARTILLOS</v>
          </cell>
          <cell r="C7" t="str">
            <v>dd</v>
          </cell>
          <cell r="D7">
            <v>145000</v>
          </cell>
        </row>
        <row r="8">
          <cell r="B8" t="str">
            <v>CRUCETAS, PARALES Y CERCHAS</v>
          </cell>
          <cell r="C8" t="str">
            <v>Mes</v>
          </cell>
          <cell r="D8">
            <v>4500</v>
          </cell>
        </row>
        <row r="9">
          <cell r="B9" t="str">
            <v>EQUIPO BÁSICO ( Construcción )</v>
          </cell>
          <cell r="C9" t="str">
            <v>dd</v>
          </cell>
          <cell r="D9">
            <v>1000</v>
          </cell>
        </row>
        <row r="10">
          <cell r="B10" t="str">
            <v>EQUIPO BÁSICO ( Herramienta menor )</v>
          </cell>
          <cell r="C10" t="str">
            <v>dd</v>
          </cell>
          <cell r="D10">
            <v>1000</v>
          </cell>
        </row>
        <row r="11">
          <cell r="B11" t="str">
            <v>EQUIPO DE CARPINTERIA</v>
          </cell>
          <cell r="C11" t="str">
            <v>dd</v>
          </cell>
          <cell r="D11">
            <v>25000</v>
          </cell>
        </row>
        <row r="12">
          <cell r="B12" t="str">
            <v>EQUIPO DE ORNAMENTACION</v>
          </cell>
          <cell r="C12" t="str">
            <v>dd</v>
          </cell>
          <cell r="D12">
            <v>65000</v>
          </cell>
        </row>
        <row r="13">
          <cell r="B13" t="str">
            <v>EQUIPO SOLDADURA</v>
          </cell>
          <cell r="C13" t="str">
            <v>dd</v>
          </cell>
          <cell r="D13">
            <v>30000</v>
          </cell>
        </row>
        <row r="14">
          <cell r="B14" t="str">
            <v>EQUIPO TOPOGRAFICO</v>
          </cell>
          <cell r="C14" t="str">
            <v>dd</v>
          </cell>
          <cell r="D14">
            <v>250000</v>
          </cell>
        </row>
        <row r="15">
          <cell r="B15" t="str">
            <v>FORMALETA CANAL EN LAMINA</v>
          </cell>
          <cell r="C15" t="str">
            <v>dd</v>
          </cell>
          <cell r="D15">
            <v>5000</v>
          </cell>
        </row>
        <row r="16">
          <cell r="B16" t="str">
            <v>FORMALETA DE ENTREPISO POR M2</v>
          </cell>
          <cell r="C16" t="str">
            <v>Mes</v>
          </cell>
          <cell r="D16">
            <v>6500</v>
          </cell>
        </row>
        <row r="17">
          <cell r="B17" t="str">
            <v>FORK CLAMP</v>
          </cell>
          <cell r="C17" t="str">
            <v>dd</v>
          </cell>
          <cell r="D17">
            <v>90</v>
          </cell>
        </row>
        <row r="18">
          <cell r="B18" t="str">
            <v>LABORATORISTAS</v>
          </cell>
          <cell r="C18" t="str">
            <v>dd</v>
          </cell>
          <cell r="D18">
            <v>250000</v>
          </cell>
        </row>
        <row r="19">
          <cell r="B19" t="str">
            <v>GUADAÑA</v>
          </cell>
          <cell r="C19" t="str">
            <v>dd</v>
          </cell>
          <cell r="D19">
            <v>15000</v>
          </cell>
        </row>
        <row r="20">
          <cell r="B20" t="str">
            <v>ENSAYO PROCTOR MODIFICADO</v>
          </cell>
          <cell r="C20" t="str">
            <v>un</v>
          </cell>
          <cell r="D20">
            <v>95000</v>
          </cell>
        </row>
        <row r="21">
          <cell r="B21" t="str">
            <v>MEZCLADORA CONCRETO</v>
          </cell>
          <cell r="C21" t="str">
            <v>dd</v>
          </cell>
          <cell r="D21">
            <v>35000</v>
          </cell>
        </row>
        <row r="22">
          <cell r="B22" t="str">
            <v>MINICARGADOR BOBCAT 753</v>
          </cell>
          <cell r="C22" t="str">
            <v>hr</v>
          </cell>
          <cell r="D22">
            <v>60000</v>
          </cell>
        </row>
        <row r="23">
          <cell r="B23" t="str">
            <v>MORDAZA METÁLICA</v>
          </cell>
          <cell r="C23" t="str">
            <v>dd</v>
          </cell>
          <cell r="D23">
            <v>150</v>
          </cell>
        </row>
        <row r="24">
          <cell r="B24" t="str">
            <v>EQUIPOS LABORATORIOS</v>
          </cell>
          <cell r="C24" t="str">
            <v>dd</v>
          </cell>
          <cell r="D24">
            <v>80000</v>
          </cell>
        </row>
        <row r="25">
          <cell r="B25" t="str">
            <v>PARAL CORIENTE 2 a 3.50 m</v>
          </cell>
          <cell r="C25" t="str">
            <v>dd</v>
          </cell>
          <cell r="D25">
            <v>100</v>
          </cell>
        </row>
        <row r="26">
          <cell r="B26" t="str">
            <v>PISTOLA PARA EPOXICO</v>
          </cell>
          <cell r="C26" t="str">
            <v>dd</v>
          </cell>
          <cell r="D26">
            <v>7500</v>
          </cell>
        </row>
        <row r="27">
          <cell r="B27" t="str">
            <v>ENSAYO DENSIDAD DEL TERRENO</v>
          </cell>
          <cell r="C27" t="str">
            <v>un</v>
          </cell>
          <cell r="D27">
            <v>50000</v>
          </cell>
        </row>
        <row r="28">
          <cell r="B28" t="str">
            <v>PULIDORA</v>
          </cell>
          <cell r="C28" t="str">
            <v>dd</v>
          </cell>
          <cell r="D28">
            <v>25000</v>
          </cell>
        </row>
        <row r="29">
          <cell r="B29" t="str">
            <v>RANA</v>
          </cell>
          <cell r="C29" t="str">
            <v>dd</v>
          </cell>
          <cell r="D29">
            <v>30000</v>
          </cell>
        </row>
        <row r="30">
          <cell r="B30" t="str">
            <v>RETROEXCAVADORA + combustible+operario</v>
          </cell>
          <cell r="C30" t="str">
            <v>hr</v>
          </cell>
          <cell r="D30">
            <v>125000</v>
          </cell>
        </row>
        <row r="31">
          <cell r="B31" t="str">
            <v>SOPLETE</v>
          </cell>
          <cell r="C31" t="str">
            <v>dd</v>
          </cell>
          <cell r="D31">
            <v>15000</v>
          </cell>
        </row>
        <row r="32">
          <cell r="B32" t="str">
            <v>TALADRO</v>
          </cell>
          <cell r="C32" t="str">
            <v>dd</v>
          </cell>
          <cell r="D32">
            <v>15000</v>
          </cell>
        </row>
        <row r="33">
          <cell r="B33" t="str">
            <v>VIBRADOR A GASOLINA</v>
          </cell>
          <cell r="C33" t="str">
            <v>dd</v>
          </cell>
          <cell r="D33">
            <v>30000</v>
          </cell>
        </row>
        <row r="34">
          <cell r="B34" t="str">
            <v>EQUIPO DE EXCAVACION Y HORMIGADO PILOTES(Combustible+operario+Transporte)</v>
          </cell>
          <cell r="C34" t="str">
            <v>hr</v>
          </cell>
          <cell r="D34">
            <v>650000</v>
          </cell>
        </row>
        <row r="35">
          <cell r="B35" t="str">
            <v>VIBROCOMPACTADOR</v>
          </cell>
          <cell r="C35" t="str">
            <v>dd</v>
          </cell>
          <cell r="D35">
            <v>40000</v>
          </cell>
        </row>
        <row r="36">
          <cell r="B36" t="str">
            <v>HIDROLAVADORA</v>
          </cell>
          <cell r="C36" t="str">
            <v>dd</v>
          </cell>
          <cell r="D36">
            <v>25000</v>
          </cell>
        </row>
      </sheetData>
      <sheetData sheetId="4"/>
      <sheetData sheetId="5"/>
      <sheetData sheetId="6"/>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E"/>
      <sheetName val="materiales"/>
      <sheetName val="Equipo"/>
      <sheetName val="otros"/>
      <sheetName val="311.1P"/>
      <sheetName val="701.2P"/>
      <sheetName val="210.2 OTRA"/>
      <sheetName val="650.5P"/>
      <sheetName val="1p"/>
      <sheetName val="4651p"/>
      <sheetName val="LOCALIZACION ESTRUCTURAS"/>
      <sheetName val="LOCALIZACION CARRETERAS"/>
      <sheetName val="200.1"/>
      <sheetName val="200.2"/>
      <sheetName val="200P ROCERIA"/>
      <sheetName val="201.1"/>
      <sheetName val="201.2"/>
      <sheetName val="201.2 ciclopeo"/>
      <sheetName val="201.2 reforzado"/>
      <sheetName val="201.3"/>
      <sheetName val="201.3P"/>
      <sheetName val="201.4"/>
      <sheetName val="201.8P"/>
      <sheetName val="201.9"/>
      <sheetName val="201.10"/>
      <sheetName val="201.11"/>
      <sheetName val="201.12"/>
      <sheetName val="201.13"/>
      <sheetName val="201.14"/>
      <sheetName val="210.1"/>
      <sheetName val="210.2"/>
      <sheetName val="210.3"/>
      <sheetName val="211"/>
      <sheetName val="220"/>
      <sheetName val="221.1"/>
      <sheetName val="221.2"/>
      <sheetName val="225P"/>
      <sheetName val="230.1"/>
      <sheetName val="230.2"/>
      <sheetName val="310"/>
      <sheetName val="311"/>
      <sheetName val="311P1"/>
      <sheetName val="311P2"/>
      <sheetName val="311P3"/>
      <sheetName val="320.1"/>
      <sheetName val="320.2"/>
      <sheetName val="330.1"/>
      <sheetName val="330.2"/>
      <sheetName val="340.1"/>
      <sheetName val="340.2"/>
      <sheetName val="340.3"/>
      <sheetName val="341.1"/>
      <sheetName val="341.2"/>
      <sheetName val="341.1P"/>
      <sheetName val="410.1"/>
      <sheetName val="410.2"/>
      <sheetName val="411.1"/>
      <sheetName val="411.2"/>
      <sheetName val="411.3"/>
      <sheetName val="465.1"/>
      <sheetName val="414.1"/>
      <sheetName val="414.2"/>
      <sheetName val="414.3"/>
      <sheetName val="414.4"/>
      <sheetName val="415"/>
      <sheetName val="420"/>
      <sheetName val="421.1"/>
      <sheetName val="421.2"/>
      <sheetName val="421.3"/>
      <sheetName val="421.4"/>
      <sheetName val="430.1"/>
      <sheetName val="430.2"/>
      <sheetName val="431.1"/>
      <sheetName val="431.2"/>
      <sheetName val="432"/>
      <sheetName val="433.1"/>
      <sheetName val="433.2"/>
      <sheetName val="433.3"/>
      <sheetName val="433.4"/>
      <sheetName val="433.5"/>
      <sheetName val="433.6"/>
      <sheetName val="433.7"/>
      <sheetName val="433.8"/>
      <sheetName val="440.2PREP VIA "/>
      <sheetName val="440.1PREP VIA"/>
      <sheetName val="440.3PREP VIA  "/>
      <sheetName val="440.4"/>
      <sheetName val="441.1"/>
      <sheetName val="441.1P COMPRADA"/>
      <sheetName val="441.2"/>
      <sheetName val="441.2P COMPRADA"/>
      <sheetName val="441.3"/>
      <sheetName val="441.3P COMPRADA"/>
      <sheetName val="441.4"/>
      <sheetName val="450.1"/>
      <sheetName val="450.1P "/>
      <sheetName val="450.2"/>
      <sheetName val="450.2P"/>
      <sheetName val="450.3"/>
      <sheetName val="450.3P "/>
      <sheetName val="450.5"/>
      <sheetName val="451.1"/>
      <sheetName val="451.1P"/>
      <sheetName val="451.2"/>
      <sheetName val="451.2P"/>
      <sheetName val="451.3"/>
      <sheetName val="451.3P"/>
      <sheetName val="452.1"/>
      <sheetName val="452.1P "/>
      <sheetName val="452.2"/>
      <sheetName val="452.2P "/>
      <sheetName val="452.3"/>
      <sheetName val="452.3P"/>
      <sheetName val="452.4"/>
      <sheetName val="452.4P"/>
      <sheetName val="453"/>
      <sheetName val="460"/>
      <sheetName val="460P"/>
      <sheetName val="461.1"/>
      <sheetName val="461.2"/>
      <sheetName val="462.1P"/>
      <sheetName val="462.2P"/>
      <sheetName val="462.3P"/>
      <sheetName val="462.4P"/>
      <sheetName val="462.5"/>
      <sheetName val="500"/>
      <sheetName val="500P"/>
      <sheetName val="510"/>
      <sheetName val="510P1"/>
      <sheetName val="510P2"/>
      <sheetName val="510P3"/>
      <sheetName val="510P5"/>
      <sheetName val="600.1"/>
      <sheetName val="600.2"/>
      <sheetName val="600.3"/>
      <sheetName val="600.4"/>
      <sheetName val="600.4 P"/>
      <sheetName val="600.5"/>
      <sheetName val="600.5 P"/>
      <sheetName val="610.1"/>
      <sheetName val="610.2"/>
      <sheetName val="620.1"/>
      <sheetName val="620.2"/>
      <sheetName val="620.3"/>
      <sheetName val="620P"/>
      <sheetName val="621.1"/>
      <sheetName val="621.2"/>
      <sheetName val="621.3"/>
      <sheetName val="621.4"/>
      <sheetName val="621.5"/>
      <sheetName val="621.5P"/>
      <sheetName val="621.6"/>
      <sheetName val="621,7"/>
      <sheetName val="622.1"/>
      <sheetName val="622.2"/>
      <sheetName val="622.3"/>
      <sheetName val="622.4"/>
      <sheetName val="622.5"/>
      <sheetName val="630.1"/>
      <sheetName val="630.2"/>
      <sheetName val="630.3"/>
      <sheetName val="630.4"/>
      <sheetName val="630.5"/>
      <sheetName val="630.6"/>
      <sheetName val="630.7"/>
      <sheetName val="630.P"/>
      <sheetName val="631P BOLSACRETO"/>
      <sheetName val="632"/>
      <sheetName val="632P"/>
      <sheetName val="640.1"/>
      <sheetName val="640.2"/>
      <sheetName val="640.3"/>
      <sheetName val="641"/>
      <sheetName val="641P ANCLAJES"/>
      <sheetName val="642.1"/>
      <sheetName val="642.2"/>
      <sheetName val="642P2 JUNTAS"/>
      <sheetName val="642P1 JUNTAS"/>
      <sheetName val="642P3 JUNTAS"/>
      <sheetName val="650.1"/>
      <sheetName val="650.2"/>
      <sheetName val="650.3"/>
      <sheetName val="650.3 OTRO"/>
      <sheetName val="650.4"/>
      <sheetName val="660.1P"/>
      <sheetName val="660.1"/>
      <sheetName val="660.2"/>
      <sheetName val="660.3"/>
      <sheetName val="661 TIPO 1"/>
      <sheetName val="661 TIPO 2"/>
      <sheetName val="661 OTRO"/>
      <sheetName val="662.1"/>
      <sheetName val="662.2"/>
      <sheetName val="670.1P"/>
      <sheetName val="670.2"/>
      <sheetName val="671"/>
      <sheetName val="672"/>
      <sheetName val="673.1"/>
      <sheetName val="673.2"/>
      <sheetName val="673.3"/>
      <sheetName val="673.4"/>
      <sheetName val="674"/>
      <sheetName val="675.1"/>
      <sheetName val="675.2"/>
      <sheetName val="675.3"/>
      <sheetName val="676"/>
      <sheetName val="680.1"/>
      <sheetName val="680.2"/>
      <sheetName val="680.3"/>
      <sheetName val="680P"/>
      <sheetName val="681"/>
      <sheetName val="680.1P"/>
      <sheetName val="682"/>
      <sheetName val="683P"/>
      <sheetName val="674.1"/>
      <sheetName val="700.1"/>
      <sheetName val="700.2"/>
      <sheetName val="700P BANDAS SONORAS "/>
      <sheetName val="701"/>
      <sheetName val="710.1"/>
      <sheetName val="710.2"/>
      <sheetName val="710.3"/>
      <sheetName val="710.4"/>
      <sheetName val="710.5"/>
      <sheetName val="720"/>
      <sheetName val="730.1"/>
      <sheetName val="730.2"/>
      <sheetName val="730.3"/>
      <sheetName val="740"/>
      <sheetName val="800.1"/>
      <sheetName val="800.2"/>
      <sheetName val="800.3"/>
      <sheetName val="800.4"/>
      <sheetName val="800P"/>
      <sheetName val="810.1"/>
      <sheetName val="810.1P"/>
      <sheetName val="810.2"/>
      <sheetName val="815P"/>
      <sheetName val="900.1"/>
      <sheetName val="900.2"/>
      <sheetName val="900.3"/>
      <sheetName val="610P"/>
      <sheetName val="hexapodos"/>
      <sheetName val="Hoja1 (2)"/>
      <sheetName val="Hoja2 (2)"/>
      <sheetName val="Hoja3 (2)"/>
      <sheetName val="Hoja1"/>
      <sheetName val="Hoja2"/>
      <sheetName val="Hoja3"/>
    </sheetNames>
    <sheetDataSet>
      <sheetData sheetId="0"/>
      <sheetData sheetId="1">
        <row r="7">
          <cell r="A7" t="str">
            <v>Acero A-36 para estructura metalica</v>
          </cell>
        </row>
        <row r="8">
          <cell r="A8" t="str">
            <v>Acero A-37</v>
          </cell>
        </row>
        <row r="9">
          <cell r="A9" t="str">
            <v>Acero A-40</v>
          </cell>
        </row>
        <row r="10">
          <cell r="A10" t="str">
            <v>Acero PDR-60</v>
          </cell>
        </row>
        <row r="11">
          <cell r="A11" t="str">
            <v>Adoquin e=7cm (en obra)</v>
          </cell>
        </row>
        <row r="12">
          <cell r="A12" t="str">
            <v>Adoquin grama 10X20X6 (en obra)</v>
          </cell>
        </row>
        <row r="13">
          <cell r="A13" t="str">
            <v>Adoquin color 10X20X6  (en obra)</v>
          </cell>
        </row>
        <row r="14">
          <cell r="A14" t="str">
            <v>Agregado para concreto hidraulico</v>
          </cell>
        </row>
        <row r="15">
          <cell r="A15" t="str">
            <v>Agregado para tratamiento superf. Doble</v>
          </cell>
        </row>
        <row r="16">
          <cell r="A16" t="str">
            <v>Agregado para tratamiento superf. Simple</v>
          </cell>
        </row>
        <row r="17">
          <cell r="A17" t="str">
            <v>Agregado petreo para mezclas asfálticas</v>
          </cell>
        </row>
        <row r="18">
          <cell r="A18" t="str">
            <v>Agregado petreo para triturar (crudo)</v>
          </cell>
        </row>
        <row r="19">
          <cell r="A19" t="str">
            <v>Agregados seleccionados (tamaño máximo 1") (bandas sonoras reduce velocidad)</v>
          </cell>
        </row>
        <row r="20">
          <cell r="A20" t="str">
            <v>Agregado tipo LA1 (lechadas)</v>
          </cell>
        </row>
        <row r="21">
          <cell r="A21" t="str">
            <v>Agregado tipo LA2 (lechadas)</v>
          </cell>
        </row>
        <row r="22">
          <cell r="A22" t="str">
            <v>Agregado tipo LA3 (lechadas)</v>
          </cell>
        </row>
        <row r="23">
          <cell r="A23" t="str">
            <v>Agregado tipo LA4 (lechadas)</v>
          </cell>
        </row>
        <row r="24">
          <cell r="A24" t="str">
            <v>Agua</v>
          </cell>
        </row>
        <row r="25">
          <cell r="A25" t="str">
            <v>Alambre de pua calibre 12 (340 m)</v>
          </cell>
        </row>
        <row r="26">
          <cell r="A26" t="str">
            <v>Alambre galvanizado No. 12</v>
          </cell>
        </row>
        <row r="27">
          <cell r="A27" t="str">
            <v>Alambre negro para amarre</v>
          </cell>
        </row>
        <row r="28">
          <cell r="A28" t="str">
            <v>Almohadillas de neopreno dureza 60 (35cm*45cm*5cm con 2 laminas de 3mm)</v>
          </cell>
        </row>
        <row r="29">
          <cell r="A29" t="str">
            <v>Amortiguadores</v>
          </cell>
        </row>
        <row r="30">
          <cell r="A30" t="str">
            <v>Aditivo (Retardante plastificante redutor de fraguado) (sikament 320)</v>
          </cell>
        </row>
        <row r="31">
          <cell r="A31" t="str">
            <v>Aditivo (Acelerante plastificante para concretos (plastocrete 169 HE)</v>
          </cell>
        </row>
        <row r="32">
          <cell r="A32" t="str">
            <v>Anfo</v>
          </cell>
        </row>
        <row r="33">
          <cell r="A33" t="str">
            <v>Angulo de 1-1/2" x 1/4" (cerramiento en malla)</v>
          </cell>
        </row>
        <row r="34">
          <cell r="A34" t="str">
            <v>Antisol blanco (presentacion 20 kg)</v>
          </cell>
        </row>
        <row r="35">
          <cell r="A35" t="str">
            <v>Arbol de 1.2 m</v>
          </cell>
        </row>
        <row r="36">
          <cell r="A36" t="str">
            <v>Arbol de 0.6 m</v>
          </cell>
        </row>
        <row r="37">
          <cell r="A37" t="str">
            <v>Arena de sello (fina)</v>
          </cell>
        </row>
        <row r="38">
          <cell r="A38" t="str">
            <v>Arena de soporte (media)</v>
          </cell>
        </row>
        <row r="39">
          <cell r="A39" t="str">
            <v>Arena de trituracion (sellos de arena-afalto)</v>
          </cell>
        </row>
        <row r="40">
          <cell r="A40" t="str">
            <v>Arena lavada</v>
          </cell>
        </row>
        <row r="41">
          <cell r="A41" t="str">
            <v>Asfalto AP 190 (BREA)</v>
          </cell>
        </row>
        <row r="42">
          <cell r="A42" t="str">
            <v>Asfalto liquido RC 250</v>
          </cell>
        </row>
        <row r="43">
          <cell r="A43" t="str">
            <v>Barras de transferencia de carga</v>
          </cell>
        </row>
        <row r="44">
          <cell r="A44" t="str">
            <v>Barras de unión de 1/2"</v>
          </cell>
        </row>
        <row r="45">
          <cell r="A45" t="str">
            <v>Bentonita</v>
          </cell>
        </row>
        <row r="46">
          <cell r="A46" t="str">
            <v>Biomanto</v>
          </cell>
        </row>
        <row r="47">
          <cell r="A47" t="str">
            <v>Bolsacreto de 1m3</v>
          </cell>
        </row>
        <row r="48">
          <cell r="A48" t="str">
            <v>Cal</v>
          </cell>
        </row>
        <row r="49">
          <cell r="A49" t="str">
            <v>Cable de 1/2" (para anclajes)</v>
          </cell>
        </row>
        <row r="50">
          <cell r="A50" t="str">
            <v>Camisa metálica en acero A-37</v>
          </cell>
        </row>
        <row r="51">
          <cell r="A51" t="str">
            <v>Camisas y Formaleta en Concreto</v>
          </cell>
        </row>
        <row r="52">
          <cell r="A52" t="str">
            <v>Captafaro</v>
          </cell>
        </row>
        <row r="53">
          <cell r="A53" t="str">
            <v>Cemento Asfaltico 60-70</v>
          </cell>
        </row>
        <row r="54">
          <cell r="A54" t="str">
            <v>Cemento Asfaltico 80-100</v>
          </cell>
        </row>
        <row r="55">
          <cell r="A55" t="str">
            <v>Cemento asfaltico modificado con polimeros tipo I</v>
          </cell>
        </row>
        <row r="56">
          <cell r="A56" t="str">
            <v>Cemento asfaltico modificado con polimeros tipo II</v>
          </cell>
        </row>
        <row r="57">
          <cell r="A57" t="str">
            <v>Cemento asfaltico modificado con polimeros tipo III</v>
          </cell>
        </row>
        <row r="58">
          <cell r="A58" t="str">
            <v>Cemento asfaltico modificado con polimeros tipo IV</v>
          </cell>
        </row>
        <row r="59">
          <cell r="A59" t="str">
            <v>Cemento gris</v>
          </cell>
        </row>
        <row r="60">
          <cell r="A60" t="str">
            <v>Cespedones</v>
          </cell>
        </row>
        <row r="61">
          <cell r="A61" t="str">
            <v>Cicatrizante (para remoción de especies vegetales)</v>
          </cell>
        </row>
        <row r="62">
          <cell r="A62" t="str">
            <v>Cintilla de poliuretano (sikarod)</v>
          </cell>
        </row>
        <row r="63">
          <cell r="A63" t="str">
            <v>Cinta Sika PVC 0,22</v>
          </cell>
        </row>
        <row r="64">
          <cell r="A64" t="str">
            <v>Concreto clase A</v>
          </cell>
        </row>
        <row r="65">
          <cell r="A65" t="str">
            <v>Concreto clase B</v>
          </cell>
        </row>
        <row r="66">
          <cell r="A66" t="str">
            <v>Concreto clase  C</v>
          </cell>
        </row>
        <row r="67">
          <cell r="A67" t="str">
            <v>Concreto clase D (tremie)</v>
          </cell>
        </row>
        <row r="68">
          <cell r="A68" t="str">
            <v>Concreto hidraulico para pavimento MR-43</v>
          </cell>
        </row>
        <row r="69">
          <cell r="A69" t="str">
            <v>Concreto hidraulico para pavimento MR-43 (FastracK)(acelerado a 24 horas)</v>
          </cell>
        </row>
        <row r="70">
          <cell r="A70" t="str">
            <v>Cordón detonante</v>
          </cell>
        </row>
        <row r="71">
          <cell r="A71" t="str">
            <v>Costal de fibra o fique</v>
          </cell>
        </row>
        <row r="72">
          <cell r="A72" t="str">
            <v>Cuñas para el tensionamiento</v>
          </cell>
        </row>
        <row r="73">
          <cell r="A73" t="str">
            <v>Derechos de explotación y o disposición de materiales</v>
          </cell>
        </row>
        <row r="74">
          <cell r="A74" t="str">
            <v xml:space="preserve">Disposición de material de derrumbe </v>
          </cell>
        </row>
        <row r="75">
          <cell r="A75" t="str">
            <v>Disolvente para pintura (especificar el tipo de disolvente que está utilizando) thiner</v>
          </cell>
        </row>
        <row r="76">
          <cell r="A76" t="str">
            <v>Disolvente para pintura (especificar el tipo de disolvente que está utilizando) varsol</v>
          </cell>
        </row>
        <row r="77">
          <cell r="A77" t="str">
            <v>Ductos para tensionimiento</v>
          </cell>
        </row>
        <row r="78">
          <cell r="A78" t="str">
            <v>Emulsión CRM</v>
          </cell>
        </row>
        <row r="79">
          <cell r="A79" t="str">
            <v>Emulsión modificada con polimeros CRMm</v>
          </cell>
        </row>
        <row r="80">
          <cell r="A80" t="str">
            <v>Emulsión CRL-0</v>
          </cell>
        </row>
        <row r="81">
          <cell r="A81" t="str">
            <v>Emulsión CRL-1</v>
          </cell>
        </row>
        <row r="82">
          <cell r="A82" t="str">
            <v>Emulsión CRL-1h</v>
          </cell>
        </row>
        <row r="83">
          <cell r="A83" t="str">
            <v>Emulsión CRL-1hm</v>
          </cell>
        </row>
        <row r="84">
          <cell r="A84" t="str">
            <v>Emulsión CRR-1</v>
          </cell>
        </row>
        <row r="85">
          <cell r="A85" t="str">
            <v>Emulsión CRR-2</v>
          </cell>
        </row>
        <row r="86">
          <cell r="A86" t="str">
            <v>Emulsión CRR-1m</v>
          </cell>
        </row>
        <row r="87">
          <cell r="A87" t="str">
            <v>Emulsión CRR-2m</v>
          </cell>
        </row>
        <row r="88">
          <cell r="A88" t="str">
            <v>Esferas reflectivas</v>
          </cell>
        </row>
        <row r="89">
          <cell r="A89" t="str">
            <v>Estacas, Pintura, Tachuelas, Hilo (localización de estructuras y carreteras)</v>
          </cell>
        </row>
        <row r="90">
          <cell r="A90" t="str">
            <v>Explosivos  75% (INDUGEL)</v>
          </cell>
        </row>
        <row r="91">
          <cell r="A91" t="str">
            <v>Formaleta (gaviones, juntas de bordillos, juntas de cunetas, muros, concretos clase D,E, F y G)</v>
          </cell>
        </row>
        <row r="92">
          <cell r="A92" t="str">
            <v>Formaleta concreto clase A,B y C</v>
          </cell>
        </row>
        <row r="93">
          <cell r="A93" t="str">
            <v>Formaleta para baranda de concreto</v>
          </cell>
        </row>
        <row r="94">
          <cell r="A94" t="str">
            <v>Formaleta para muros</v>
          </cell>
        </row>
        <row r="95">
          <cell r="A95" t="str">
            <v>Formaleta, platina y accesorios (escamas en concreto)</v>
          </cell>
        </row>
        <row r="96">
          <cell r="A96" t="str">
            <v>Fulminantes</v>
          </cell>
        </row>
        <row r="97">
          <cell r="A97" t="str">
            <v>Fundente</v>
          </cell>
        </row>
        <row r="98">
          <cell r="A98" t="str">
            <v>Gas propano</v>
          </cell>
        </row>
        <row r="99">
          <cell r="A99" t="str">
            <v>Geoterxtil T-2400 o similar (provedores Lafayet, Tensar, Omnes u otros)</v>
          </cell>
        </row>
        <row r="100">
          <cell r="A100" t="str">
            <v>Geotextil NT-2500 o similar (provedores, Tensar, Omnes u otros)</v>
          </cell>
        </row>
        <row r="101">
          <cell r="A101" t="str">
            <v>Geotextil NT REPAV 450 o similar (provedores Lafayet, Tensar, Omnes u otros)</v>
          </cell>
        </row>
        <row r="102">
          <cell r="A102" t="str">
            <v>Geotextil T-2100 o similar (provedores Lafayet, Tensar, Omnes u otros)</v>
          </cell>
        </row>
        <row r="103">
          <cell r="A103" t="str">
            <v>Grapas</v>
          </cell>
        </row>
        <row r="104">
          <cell r="A104" t="str">
            <v>Lechada para ductos (tensionamiento)</v>
          </cell>
        </row>
        <row r="105">
          <cell r="A105" t="str">
            <v>Limpiador 1/4 de galón (anclajes)</v>
          </cell>
        </row>
        <row r="106">
          <cell r="A106" t="str">
            <v>Listón en guadua para empradizar</v>
          </cell>
        </row>
        <row r="107">
          <cell r="A107" t="str">
            <v>Manguera de polietileno de 3"</v>
          </cell>
        </row>
        <row r="108">
          <cell r="A108" t="str">
            <v>Malla para gaviones (2M3)</v>
          </cell>
        </row>
        <row r="109">
          <cell r="A109" t="str">
            <v>Malla eslabonada, calibre 10, 6 ojos</v>
          </cell>
        </row>
        <row r="110">
          <cell r="A110" t="str">
            <v>Material de afirmado</v>
          </cell>
        </row>
        <row r="111">
          <cell r="A111" t="str">
            <v>Material de afirmado de la zona</v>
          </cell>
        </row>
        <row r="112">
          <cell r="A112" t="str">
            <v>Material de base</v>
          </cell>
        </row>
        <row r="113">
          <cell r="A113" t="str">
            <v>Material de la zona (para estabilizar bases)</v>
          </cell>
        </row>
        <row r="114">
          <cell r="A114" t="str">
            <v>Material de base (gradación 1)</v>
          </cell>
        </row>
        <row r="115">
          <cell r="A115" t="str">
            <v>Material de base (gradación 2)</v>
          </cell>
        </row>
        <row r="116">
          <cell r="A116" t="str">
            <v>Material de base (gradación 3)</v>
          </cell>
        </row>
        <row r="117">
          <cell r="A117" t="str">
            <v>Material para pedraplén</v>
          </cell>
        </row>
        <row r="118">
          <cell r="A118" t="str">
            <v>Material de Sub- Base para bacheo</v>
          </cell>
        </row>
        <row r="119">
          <cell r="A119" t="str">
            <v>Material de Sub- Base CBR=20%</v>
          </cell>
        </row>
        <row r="120">
          <cell r="A120" t="str">
            <v>Material de Sub- Base CBR=30%</v>
          </cell>
        </row>
        <row r="121">
          <cell r="A121" t="str">
            <v>Material de Sub- Base CBR=40%</v>
          </cell>
        </row>
        <row r="122">
          <cell r="A122" t="str">
            <v>Material seleccionado del Relleno</v>
          </cell>
        </row>
        <row r="123">
          <cell r="A123" t="str">
            <v>Material drenante (3")</v>
          </cell>
        </row>
        <row r="124">
          <cell r="A124" t="str">
            <v>Material filtrante (6")</v>
          </cell>
        </row>
        <row r="125">
          <cell r="A125" t="str">
            <v>Mecha Lenta</v>
          </cell>
        </row>
        <row r="126">
          <cell r="A126" t="str">
            <v>Mezcla abierta en caliente MAC-1</v>
          </cell>
        </row>
        <row r="127">
          <cell r="A127" t="str">
            <v>Mezcla abierta en caliente MAC-2</v>
          </cell>
        </row>
        <row r="128">
          <cell r="A128" t="str">
            <v>Mezcla abierta en caliente MAC-3</v>
          </cell>
        </row>
        <row r="129">
          <cell r="A129" t="str">
            <v>mezcla abierta en frio MAF-1</v>
          </cell>
        </row>
        <row r="130">
          <cell r="A130" t="str">
            <v>mezcla abierta en frio MAF-2</v>
          </cell>
        </row>
        <row r="131">
          <cell r="A131" t="str">
            <v>mezcla abierta en frio MAF-3</v>
          </cell>
        </row>
        <row r="132">
          <cell r="A132" t="str">
            <v>Mezcla densa en caliente MDC-0</v>
          </cell>
        </row>
        <row r="133">
          <cell r="A133" t="str">
            <v>Mezcla densa en caliente MDC-1</v>
          </cell>
        </row>
        <row r="134">
          <cell r="A134" t="str">
            <v>Mezcla densa en caliente MDC-2</v>
          </cell>
        </row>
        <row r="135">
          <cell r="A135" t="str">
            <v>Mezcla densa en caliente MDC-3</v>
          </cell>
        </row>
        <row r="136">
          <cell r="A136" t="str">
            <v>Mezcla densa en frio MDF-1</v>
          </cell>
        </row>
        <row r="137">
          <cell r="A137" t="str">
            <v>Mezcla densa en frio MDF-2</v>
          </cell>
        </row>
        <row r="138">
          <cell r="A138" t="str">
            <v>Mezcla densa en frio MDF-3</v>
          </cell>
        </row>
        <row r="139">
          <cell r="A139" t="str">
            <v>Mezcla discontinua en caliente M-1</v>
          </cell>
        </row>
        <row r="140">
          <cell r="A140" t="str">
            <v>Mezcla discontinua en caliente M-2</v>
          </cell>
        </row>
        <row r="141">
          <cell r="A141" t="str">
            <v>Mezcla discontinua en caliente F-1</v>
          </cell>
        </row>
        <row r="142">
          <cell r="A142" t="str">
            <v>Mezcla discontinua en caliente F-2</v>
          </cell>
        </row>
        <row r="143">
          <cell r="A143" t="str">
            <v>Nutrientes (para remoción de especies vegetales) (dap, triple 15 o similar) (item 201.9)</v>
          </cell>
        </row>
        <row r="144">
          <cell r="A144" t="str">
            <v>Obra falsa concreto clase A, B Y C (puntal de 3m metálico)</v>
          </cell>
        </row>
        <row r="145">
          <cell r="A145" t="str">
            <v>Oxigeno industrial</v>
          </cell>
        </row>
        <row r="146">
          <cell r="A146" t="str">
            <v>Paral en madera rolliza de 3" (tablestacados)</v>
          </cell>
        </row>
        <row r="147">
          <cell r="A147" t="str">
            <v>Paral en madera rolliza de 6" y 5m de longitud (tablestacados)</v>
          </cell>
        </row>
        <row r="148">
          <cell r="A148" t="str">
            <v>Paral en madera rolliza de 5" y 4,5m de longitud (tablestacados)</v>
          </cell>
        </row>
        <row r="149">
          <cell r="A149" t="str">
            <v>Paral en madera rolliza de 6" y 8m de longitud (tablestacados)</v>
          </cell>
        </row>
        <row r="150">
          <cell r="A150" t="str">
            <v>Pegante epóxico</v>
          </cell>
        </row>
        <row r="151">
          <cell r="A151" t="str">
            <v>Piedra para concreto ciclópeo (rajón o canto rodado)</v>
          </cell>
        </row>
        <row r="152">
          <cell r="A152" t="str">
            <v>Piedra para gavión</v>
          </cell>
        </row>
        <row r="153">
          <cell r="A153" t="str">
            <v>Pintura acrilica pura para tráfico</v>
          </cell>
        </row>
        <row r="154">
          <cell r="A154" t="str">
            <v>Pintura anticorrosiva</v>
          </cell>
        </row>
        <row r="155">
          <cell r="A155" t="str">
            <v xml:space="preserve">Pintura acrilica, esmalte o similar </v>
          </cell>
        </row>
        <row r="156">
          <cell r="A156" t="str">
            <v>Pilote en madera barbosco de 15*15</v>
          </cell>
        </row>
        <row r="157">
          <cell r="A157" t="str">
            <v>Platina de 1" x 1/4" (cerramiento en malla)</v>
          </cell>
        </row>
        <row r="158">
          <cell r="A158" t="str">
            <v xml:space="preserve">Poste de madera para cercas </v>
          </cell>
        </row>
        <row r="159">
          <cell r="A159" t="str">
            <v>Poste kilometraje</v>
          </cell>
        </row>
        <row r="160">
          <cell r="A160" t="str">
            <v>Poste en angulo de 2*2*1/4 de 3,5m para señal</v>
          </cell>
        </row>
        <row r="161">
          <cell r="A161" t="str">
            <v>Postes de concreto para cercas</v>
          </cell>
        </row>
        <row r="162">
          <cell r="A162" t="str">
            <v>Postes para defensa metálica (1,80m)</v>
          </cell>
        </row>
        <row r="163">
          <cell r="A163" t="str">
            <v>Quimico estabilizante (PROBASE)</v>
          </cell>
        </row>
        <row r="164">
          <cell r="A164" t="str">
            <v xml:space="preserve">Resina termoplastica </v>
          </cell>
        </row>
        <row r="165">
          <cell r="A165" t="str">
            <v>Salida en PVC D=2"</v>
          </cell>
        </row>
        <row r="166">
          <cell r="A166" t="str">
            <v>Sección final de defensa metálica</v>
          </cell>
        </row>
        <row r="167">
          <cell r="A167" t="str">
            <v>Sello de silicona o sellador autonivelante</v>
          </cell>
        </row>
        <row r="168">
          <cell r="A168" t="str">
            <v>Semillas para empradizar</v>
          </cell>
        </row>
        <row r="169">
          <cell r="A169" t="str">
            <v xml:space="preserve">Señal (grupo 2). Tablero en lámina galvanizado de 1,2m*0,4m, calibre 16, reflectivo tipo 1. </v>
          </cell>
        </row>
        <row r="170">
          <cell r="A170" t="str">
            <v>Señal (grupo 1). Tablero en lámina galvanizada de 75cm*75cm, calibre 16, reflectivo tipo 1</v>
          </cell>
        </row>
        <row r="171">
          <cell r="A171" t="str">
            <v xml:space="preserve">Señal (grupo 5). Tablero en lámina galvanizado de 0,90m*1,13m, calibre 16, reflectivo tipo 1. </v>
          </cell>
        </row>
        <row r="172">
          <cell r="A172" t="str">
            <v>Señal (grupo 4). Tablero en lámina galvanizado de 60cm*75cm, calibre 16, reflectivo tipo 1. (delineador de curva horizontal)</v>
          </cell>
        </row>
        <row r="173">
          <cell r="A173" t="str">
            <v xml:space="preserve">Señal (grupo 3 ferrocarril) (SP-54). Tablero en lámina galvanizado de 2,4m*0,3m, calibre 16, reflectivo tipo 1. </v>
          </cell>
        </row>
        <row r="174">
          <cell r="A174" t="str">
            <v>Soldadura 6013 de 1/8</v>
          </cell>
        </row>
        <row r="175">
          <cell r="A175" t="str">
            <v>Soldadura en PVC 1/8 de galón (anclajes)</v>
          </cell>
        </row>
        <row r="176">
          <cell r="A176" t="str">
            <v>Soldadura 7018</v>
          </cell>
        </row>
        <row r="177">
          <cell r="A177" t="str">
            <v>Soldadura L-70</v>
          </cell>
        </row>
        <row r="178">
          <cell r="A178" t="str">
            <v>Superplastificante Sikament</v>
          </cell>
        </row>
        <row r="179">
          <cell r="A179" t="str">
            <v>Tablestaca en madera aserrada (0,25*0,05*3)</v>
          </cell>
        </row>
        <row r="180">
          <cell r="A180" t="str">
            <v>Tablestaca en madera aserrada (0,3*0,03*3)</v>
          </cell>
        </row>
        <row r="181">
          <cell r="A181" t="str">
            <v>Tablestaca metálica (riel de 70 lb/yarda)</v>
          </cell>
        </row>
        <row r="182">
          <cell r="A182" t="str">
            <v>Tacha reflectiva</v>
          </cell>
        </row>
        <row r="183">
          <cell r="A183" t="str">
            <v>Tapón en PVC RD21 de 1" (para anclaje)</v>
          </cell>
        </row>
        <row r="184">
          <cell r="A184" t="str">
            <v xml:space="preserve">Tierra abonada </v>
          </cell>
        </row>
        <row r="185">
          <cell r="A185" t="str">
            <v>Tornillos para defensa metálica</v>
          </cell>
        </row>
        <row r="186">
          <cell r="A186" t="str">
            <v>Torón de tensionmiento 1/2" o 5/8"</v>
          </cell>
        </row>
        <row r="187">
          <cell r="A187" t="str">
            <v>Tramo recto para defensas métalicas (3,81m)</v>
          </cell>
        </row>
        <row r="188">
          <cell r="A188" t="str">
            <v>Trompetas de 12 torones (tensionamiento)</v>
          </cell>
        </row>
        <row r="189">
          <cell r="A189" t="str">
            <v>Tubería D=4" tipo pesado, E=2mm (baranda metálica)</v>
          </cell>
        </row>
        <row r="190">
          <cell r="A190" t="str">
            <v>Tubería en H de D=1/4", H=1.40m, A=0.20m (baranda metálica)</v>
          </cell>
        </row>
        <row r="191">
          <cell r="A191" t="str">
            <v>Tuberia Perforada en PVC de 2"</v>
          </cell>
        </row>
        <row r="192">
          <cell r="A192" t="str">
            <v>Tuberia PVC RD21 de 1" (para anclajes)</v>
          </cell>
        </row>
        <row r="193">
          <cell r="A193" t="str">
            <v>Tuberia PVC de 1" (para escamas en concreto)</v>
          </cell>
        </row>
        <row r="194">
          <cell r="A194" t="str">
            <v>Tuberia de 10" PAA vaciado tremi de 4 mts</v>
          </cell>
        </row>
        <row r="195">
          <cell r="A195" t="str">
            <v>Tubo concreto reforzado 900mm (tipo 1)</v>
          </cell>
        </row>
        <row r="196">
          <cell r="A196" t="str">
            <v>Tubo concreto reforzado 900mm (tipo 2)</v>
          </cell>
        </row>
        <row r="197">
          <cell r="A197" t="str">
            <v>Tubo concreto simple 450 mm</v>
          </cell>
        </row>
        <row r="198">
          <cell r="A198" t="str">
            <v>Tubo concreto simple 600 mm</v>
          </cell>
        </row>
        <row r="199">
          <cell r="A199" t="str">
            <v>Tubo concreto simple 750 mm</v>
          </cell>
        </row>
        <row r="200">
          <cell r="A200" t="str">
            <v>Tubo corrugado de acero galvanizado MP-68</v>
          </cell>
        </row>
        <row r="201">
          <cell r="A201" t="str">
            <v>Tubo para cerramiento, calibre 16 de 2,7m (cerramientos en malla)</v>
          </cell>
        </row>
        <row r="202">
          <cell r="A202" t="str">
            <v>Unión en PVC RD21 de 1" (para anclajes)</v>
          </cell>
        </row>
        <row r="203">
          <cell r="A203" t="str">
            <v>Unión en PVC D=2"</v>
          </cell>
        </row>
        <row r="204">
          <cell r="A204" t="str">
            <v>ADOQUIN DE ARCILLA</v>
          </cell>
        </row>
        <row r="205">
          <cell r="A205" t="str">
            <v>tubo concreto simple de 200mm</v>
          </cell>
        </row>
        <row r="206">
          <cell r="A206" t="str">
            <v>Seccion de Tope</v>
          </cell>
        </row>
        <row r="207">
          <cell r="A207" t="str">
            <v>Sikadur 32 primer</v>
          </cell>
        </row>
        <row r="208">
          <cell r="A208" t="str">
            <v>junta elastomerica m100</v>
          </cell>
        </row>
        <row r="209">
          <cell r="A209" t="str">
            <v>oxigeno y acetileno</v>
          </cell>
        </row>
        <row r="210">
          <cell r="A210" t="str">
            <v>disco de diamante</v>
          </cell>
        </row>
        <row r="211">
          <cell r="A211" t="str">
            <v>brocas tugsteno</v>
          </cell>
        </row>
        <row r="212">
          <cell r="A212" t="str">
            <v>perno d=18mm, l=200mm, tuerca y arandela en acero de alta resistencia</v>
          </cell>
        </row>
        <row r="213">
          <cell r="A213" t="str">
            <v>mortero alta resistencia (incluye fibra de nylon)</v>
          </cell>
        </row>
        <row r="214">
          <cell r="A214" t="str">
            <v>epoxico re-500 hil ti</v>
          </cell>
        </row>
        <row r="216">
          <cell r="A216" t="str">
            <v>pintura acrilica base agua</v>
          </cell>
        </row>
        <row r="217">
          <cell r="A217" t="str">
            <v>Estoperol</v>
          </cell>
        </row>
        <row r="218">
          <cell r="A218" t="str">
            <v>malla para colchogaviones</v>
          </cell>
        </row>
        <row r="219">
          <cell r="A219" t="str">
            <v>geotextil separar suelos</v>
          </cell>
        </row>
      </sheetData>
      <sheetData sheetId="2">
        <row r="7">
          <cell r="A7" t="str">
            <v>Aspersor manual</v>
          </cell>
        </row>
        <row r="8">
          <cell r="A8" t="str">
            <v>Barredora mecánica de cepillo</v>
          </cell>
        </row>
        <row r="9">
          <cell r="A9" t="str">
            <v>Bomba de inyección de lechada</v>
          </cell>
        </row>
        <row r="10">
          <cell r="A10" t="str">
            <v>Bomba para gato de tensionamiento</v>
          </cell>
        </row>
        <row r="11">
          <cell r="A11" t="str">
            <v>Bomba de concreto</v>
          </cell>
        </row>
        <row r="12">
          <cell r="A12" t="str">
            <v>Buldozer D4</v>
          </cell>
        </row>
        <row r="13">
          <cell r="A13" t="str">
            <v>Buldozer D6</v>
          </cell>
        </row>
        <row r="14">
          <cell r="A14" t="str">
            <v>Buldozer D8 (incluido Ripper)</v>
          </cell>
        </row>
        <row r="15">
          <cell r="A15" t="str">
            <v>Calentador a gas</v>
          </cell>
        </row>
        <row r="16">
          <cell r="A16" t="str">
            <v>Camion 350</v>
          </cell>
        </row>
        <row r="17">
          <cell r="A17" t="str">
            <v>Camioneta D-300</v>
          </cell>
        </row>
        <row r="18">
          <cell r="A18" t="str">
            <v>Camión de Slurry</v>
          </cell>
        </row>
        <row r="19">
          <cell r="A19" t="str">
            <v>Cargador 920 o equivalente</v>
          </cell>
        </row>
        <row r="20">
          <cell r="A20" t="str">
            <v>Cargador 930 o equivalente</v>
          </cell>
        </row>
        <row r="21">
          <cell r="A21" t="str">
            <v>Carrotanque de agua (10000 galones)</v>
          </cell>
        </row>
        <row r="22">
          <cell r="A22" t="str">
            <v>Carrotanque Irrigador de asfalto</v>
          </cell>
        </row>
        <row r="23">
          <cell r="A23" t="str">
            <v>Cizalla</v>
          </cell>
        </row>
        <row r="24">
          <cell r="A24" t="str">
            <v>Compactador Benitin</v>
          </cell>
        </row>
        <row r="25">
          <cell r="A25" t="str">
            <v>Compactador manual (RANA)</v>
          </cell>
        </row>
        <row r="26">
          <cell r="A26" t="str">
            <v>Compactador manual (SALTARIN)</v>
          </cell>
        </row>
        <row r="27">
          <cell r="A27" t="str">
            <v>Compactador manual de rodillo</v>
          </cell>
        </row>
        <row r="28">
          <cell r="A28" t="str">
            <v>Compactador vibratorio tipo DD-20</v>
          </cell>
        </row>
        <row r="29">
          <cell r="A29" t="str">
            <v>Compactador manual vibratorio (CANGURO) (Apisonadores)</v>
          </cell>
        </row>
        <row r="30">
          <cell r="A30" t="str">
            <v>Compactador neumatico</v>
          </cell>
        </row>
        <row r="31">
          <cell r="A31" t="str">
            <v>Compresor 125 pies 3 con martillo</v>
          </cell>
        </row>
        <row r="32">
          <cell r="A32" t="str">
            <v>Compresor 250 pies 3 con martillo</v>
          </cell>
        </row>
        <row r="33">
          <cell r="A33" t="str">
            <v>Compresor (barrido y soplado)</v>
          </cell>
        </row>
        <row r="34">
          <cell r="A34" t="str">
            <v>Compresor para penetrar roca</v>
          </cell>
        </row>
        <row r="35">
          <cell r="A35" t="str">
            <v>Cortadora de pavimento</v>
          </cell>
        </row>
        <row r="36">
          <cell r="A36" t="str">
            <v>Diferencial de 2 ton.</v>
          </cell>
        </row>
        <row r="37">
          <cell r="A37" t="str">
            <v>Diferencial de 3 ton</v>
          </cell>
        </row>
        <row r="38">
          <cell r="A38" t="str">
            <v>Equipo de control (bandas sonoras reduce velocidad) (Termohigometros, Termómetros, Galgas, etc)</v>
          </cell>
        </row>
        <row r="39">
          <cell r="A39" t="str">
            <v>Equipo de oxicorte</v>
          </cell>
        </row>
        <row r="40">
          <cell r="A40" t="str">
            <v>Equipo de perforación (TRACKDRILL)</v>
          </cell>
        </row>
        <row r="41">
          <cell r="A41" t="str">
            <v>Equipo de pintura (Compresor)</v>
          </cell>
        </row>
        <row r="42">
          <cell r="A42" t="str">
            <v>Equipo de soldadura 250 AMP</v>
          </cell>
        </row>
        <row r="43">
          <cell r="A43" t="str">
            <v>euipo de soldadura 400</v>
          </cell>
        </row>
        <row r="44">
          <cell r="A44" t="str">
            <v>euipo de soldadura 600</v>
          </cell>
        </row>
        <row r="45">
          <cell r="A45" t="str">
            <v>Equipo de topografía</v>
          </cell>
        </row>
        <row r="46">
          <cell r="A46" t="str">
            <v>Equipo manual aplicador (bandas sonoras reduce velocidad)</v>
          </cell>
        </row>
        <row r="47">
          <cell r="A47" t="str">
            <v>Esparcidor de gravilla (INCLUYE VOLQUETA)</v>
          </cell>
        </row>
        <row r="48">
          <cell r="A48" t="str">
            <v>Estación</v>
          </cell>
        </row>
        <row r="49">
          <cell r="A49" t="str">
            <v>Formaleta metálica (concreto hidraulico)</v>
          </cell>
        </row>
        <row r="50">
          <cell r="A50" t="str">
            <v>Formaleta metálica (tuberia de concreto reforzado)</v>
          </cell>
        </row>
        <row r="51">
          <cell r="A51" t="str">
            <v>Formaleta para camisa de pilote</v>
          </cell>
        </row>
        <row r="52">
          <cell r="A52" t="str">
            <v>Fresadora de pavimento</v>
          </cell>
        </row>
        <row r="53">
          <cell r="A53" t="str">
            <v>Fresadora y recicladora de pavimento</v>
          </cell>
        </row>
        <row r="54">
          <cell r="A54" t="str">
            <v>Gato para tensionamiento</v>
          </cell>
        </row>
        <row r="55">
          <cell r="A55" t="str">
            <v>Grua 10 ton</v>
          </cell>
        </row>
        <row r="56">
          <cell r="A56" t="str">
            <v>Grua (capacidad 15 ton)</v>
          </cell>
        </row>
        <row r="57">
          <cell r="A57" t="str">
            <v>Grua con torre</v>
          </cell>
        </row>
        <row r="58">
          <cell r="A58" t="str">
            <v>Grua telescópica</v>
          </cell>
        </row>
        <row r="59">
          <cell r="A59" t="str">
            <v>Guadañadora</v>
          </cell>
        </row>
        <row r="60">
          <cell r="A60" t="str">
            <v>Maquina térmica pegatachas</v>
          </cell>
        </row>
        <row r="61">
          <cell r="A61" t="str">
            <v>Mezcladora de concreto (1bulto)</v>
          </cell>
        </row>
        <row r="62">
          <cell r="A62" t="str">
            <v>Montacargas</v>
          </cell>
        </row>
        <row r="63">
          <cell r="A63" t="str">
            <v>Motobomba 3 PULGADAS</v>
          </cell>
        </row>
        <row r="64">
          <cell r="A64" t="str">
            <v>Motobomba 4 PULGADAS</v>
          </cell>
        </row>
        <row r="65">
          <cell r="A65" t="str">
            <v>Motobomba 6" DIAMETRO DE BOMBEO DE 2M³/SEG.</v>
          </cell>
        </row>
        <row r="66">
          <cell r="A66" t="str">
            <v>Motobomba de concreto</v>
          </cell>
        </row>
        <row r="67">
          <cell r="A67" t="str">
            <v>Motoniveladora</v>
          </cell>
        </row>
        <row r="68">
          <cell r="A68" t="str">
            <v>Motosierra</v>
          </cell>
        </row>
        <row r="69">
          <cell r="A69" t="str">
            <v>Pala auxiliar de piloteadora</v>
          </cell>
        </row>
        <row r="70">
          <cell r="A70" t="str">
            <v>Pala grua con martillos</v>
          </cell>
        </row>
        <row r="71">
          <cell r="A71" t="str">
            <v>Piloteadora</v>
          </cell>
        </row>
        <row r="72">
          <cell r="A72" t="str">
            <v>Planta de asfalto en caliente</v>
          </cell>
        </row>
        <row r="73">
          <cell r="A73" t="str">
            <v>Planta de asfalto en frio</v>
          </cell>
        </row>
        <row r="74">
          <cell r="A74" t="str">
            <v xml:space="preserve">Planta eléctrica </v>
          </cell>
        </row>
        <row r="75">
          <cell r="A75" t="str">
            <v>Planta trituradora</v>
          </cell>
        </row>
        <row r="76">
          <cell r="A76" t="str">
            <v>Pluma capacidad 100 kg</v>
          </cell>
        </row>
        <row r="77">
          <cell r="A77" t="str">
            <v>Pulidora (8500 REV)</v>
          </cell>
        </row>
        <row r="78">
          <cell r="A78" t="str">
            <v>Pulvimixer</v>
          </cell>
        </row>
        <row r="79">
          <cell r="A79" t="str">
            <v>Regla vibratoria L=3m</v>
          </cell>
        </row>
        <row r="80">
          <cell r="A80" t="str">
            <v>Recicladora</v>
          </cell>
        </row>
        <row r="81">
          <cell r="A81" t="str">
            <v>Retrocargador</v>
          </cell>
        </row>
        <row r="82">
          <cell r="A82" t="str">
            <v>Retroexcavadora CAT 320</v>
          </cell>
        </row>
        <row r="83">
          <cell r="A83" t="str">
            <v xml:space="preserve">Retrocargador CAT 510 </v>
          </cell>
        </row>
        <row r="84">
          <cell r="A84" t="str">
            <v>Retroexcavadora A25C</v>
          </cell>
        </row>
        <row r="85">
          <cell r="A85" t="str">
            <v>Retroexcavadora E-200 sobre orugas</v>
          </cell>
        </row>
        <row r="86">
          <cell r="A86" t="str">
            <v>Retroexcavadora E-200 sobre orugas trabajo en rio</v>
          </cell>
        </row>
        <row r="87">
          <cell r="A87" t="str">
            <v>Retroexcavadora E-200 con martillo neumatico</v>
          </cell>
        </row>
        <row r="88">
          <cell r="A88" t="str">
            <v>Retroexcavadora 428 doble trasmición</v>
          </cell>
        </row>
        <row r="89">
          <cell r="A89" t="str">
            <v>Retroexcavadora sobre llantas JD 410</v>
          </cell>
        </row>
        <row r="90">
          <cell r="A90" t="str">
            <v>Taco metálico o puntal (escamas en concreto)</v>
          </cell>
        </row>
        <row r="91">
          <cell r="A91" t="str">
            <v>Tarifa de transporte</v>
          </cell>
        </row>
        <row r="92">
          <cell r="A92" t="str">
            <v>Tarifa de transporte para  mezclas</v>
          </cell>
        </row>
        <row r="93">
          <cell r="A93" t="str">
            <v xml:space="preserve">Tarifa de transporte de mezclas para bacheo </v>
          </cell>
        </row>
        <row r="94">
          <cell r="A94" t="str">
            <v>Tarifa de transporte de estructuras metálicas en obra</v>
          </cell>
        </row>
        <row r="95">
          <cell r="A95" t="str">
            <v xml:space="preserve">Tarifa de transporte de estructuras metálicas </v>
          </cell>
        </row>
        <row r="96">
          <cell r="A96" t="str">
            <v>Terminadora de asfalto (Finisher)</v>
          </cell>
        </row>
        <row r="97">
          <cell r="A97" t="str">
            <v>Vehiculo delineador</v>
          </cell>
        </row>
        <row r="98">
          <cell r="A98" t="str">
            <v>Vibrador de concreto</v>
          </cell>
        </row>
        <row r="99">
          <cell r="A99" t="str">
            <v>Vibrocompatador Dynapac (10 ton)</v>
          </cell>
        </row>
        <row r="100">
          <cell r="A100" t="str">
            <v>Vibrocompatador Dynapac C15</v>
          </cell>
        </row>
        <row r="101">
          <cell r="A101" t="str">
            <v>Volqueta 6 m3</v>
          </cell>
        </row>
        <row r="102">
          <cell r="A102" t="str">
            <v>Equipo de sandblasting</v>
          </cell>
        </row>
        <row r="103">
          <cell r="A103" t="str">
            <v>Taladro</v>
          </cell>
        </row>
        <row r="104">
          <cell r="A104" t="str">
            <v>dispensador neumatico hit-p500</v>
          </cell>
        </row>
        <row r="106">
          <cell r="A106" t="str">
            <v>Camisa</v>
          </cell>
        </row>
      </sheetData>
      <sheetData sheetId="3">
        <row r="6">
          <cell r="A6" t="str">
            <v>ADMINISTRACION</v>
          </cell>
        </row>
        <row r="7">
          <cell r="A7" t="str">
            <v>IMPREVISTOS</v>
          </cell>
        </row>
        <row r="8">
          <cell r="A8" t="str">
            <v>UTILIDAD</v>
          </cell>
        </row>
        <row r="9">
          <cell r="A9" t="str">
            <v>PRESTACIONES</v>
          </cell>
        </row>
        <row r="10">
          <cell r="A10" t="str">
            <v>DISTANCIA ACARREO 1</v>
          </cell>
        </row>
        <row r="11">
          <cell r="A11" t="str">
            <v>DISTANCIA SUMINISTRO (MATERIAL DE LA ZONA)</v>
          </cell>
        </row>
        <row r="12">
          <cell r="A12" t="str">
            <v>DISTANCIA SUMINISTRO</v>
          </cell>
        </row>
        <row r="13">
          <cell r="A13" t="str">
            <v>DISTANCIA SUMINISTRO BASES SUB BASES AFIRMADOS</v>
          </cell>
        </row>
        <row r="14">
          <cell r="A14" t="str">
            <v>DISTANCIA DE SUMINISTRO CONCRETOS</v>
          </cell>
        </row>
        <row r="15">
          <cell r="A15" t="str">
            <v>DISTANCIA DE SUMINISTRO MEZCLAS ASFALTICAS</v>
          </cell>
        </row>
        <row r="16">
          <cell r="A16" t="str">
            <v>DISTANCIA TRANSPORTE ESTRUCTURA METALICA</v>
          </cell>
        </row>
        <row r="17">
          <cell r="A17" t="str">
            <v>CADENERO</v>
          </cell>
        </row>
        <row r="18">
          <cell r="A18" t="str">
            <v>INSPECTOR DE FABRICACION Y MONTAJE</v>
          </cell>
        </row>
        <row r="19">
          <cell r="A19" t="str">
            <v>OBRERO</v>
          </cell>
        </row>
        <row r="20">
          <cell r="A20" t="str">
            <v>OFICIAL</v>
          </cell>
        </row>
        <row r="21">
          <cell r="A21" t="str">
            <v>OFICIAL EXPERTO EN DESMONTAJE</v>
          </cell>
        </row>
        <row r="22">
          <cell r="A22" t="str">
            <v>PALETEROS</v>
          </cell>
        </row>
        <row r="23">
          <cell r="A23" t="str">
            <v>RASTRILLEROS</v>
          </cell>
        </row>
        <row r="24">
          <cell r="A24" t="str">
            <v>SOLDADOR</v>
          </cell>
        </row>
        <row r="25">
          <cell r="A25" t="str">
            <v>TOPOGRAFO</v>
          </cell>
        </row>
        <row r="26">
          <cell r="A26" t="str">
            <v>PINTOR</v>
          </cell>
        </row>
        <row r="28">
          <cell r="A28" t="str">
            <v>3 AYUDANTES</v>
          </cell>
        </row>
        <row r="29">
          <cell r="A29" t="str">
            <v>2 OBREROS</v>
          </cell>
        </row>
        <row r="30">
          <cell r="A30" t="str">
            <v>3 OBREROS</v>
          </cell>
        </row>
        <row r="31">
          <cell r="A31" t="str">
            <v>4 OBREROS</v>
          </cell>
        </row>
        <row r="32">
          <cell r="A32" t="str">
            <v>5 OBREROS</v>
          </cell>
        </row>
        <row r="33">
          <cell r="A33" t="str">
            <v>6 OBREROS</v>
          </cell>
        </row>
        <row r="34">
          <cell r="A34" t="str">
            <v>7 OBREROS</v>
          </cell>
        </row>
        <row r="35">
          <cell r="A35" t="str">
            <v>8 OBREROS</v>
          </cell>
        </row>
        <row r="36">
          <cell r="A36" t="str">
            <v>9 OBREROS</v>
          </cell>
        </row>
        <row r="37">
          <cell r="A37" t="str">
            <v>10 OBREROS</v>
          </cell>
        </row>
        <row r="38">
          <cell r="A38" t="str">
            <v>11 OBREROS</v>
          </cell>
        </row>
        <row r="39">
          <cell r="A39" t="str">
            <v>12 OBREROS</v>
          </cell>
        </row>
        <row r="40">
          <cell r="A40" t="str">
            <v>13 OBREROS</v>
          </cell>
        </row>
        <row r="41">
          <cell r="A41" t="str">
            <v>14 OBREROS</v>
          </cell>
        </row>
        <row r="42">
          <cell r="A42" t="str">
            <v>15 OBREROS</v>
          </cell>
        </row>
        <row r="43">
          <cell r="A43" t="str">
            <v>16 OBREROS</v>
          </cell>
        </row>
        <row r="44">
          <cell r="A44" t="str">
            <v>17 OBREROS</v>
          </cell>
        </row>
        <row r="45">
          <cell r="A45" t="str">
            <v>18 OBREROS</v>
          </cell>
        </row>
        <row r="46">
          <cell r="A46" t="str">
            <v>19 OBREROS</v>
          </cell>
        </row>
        <row r="47">
          <cell r="A47" t="str">
            <v>20 OBREROS</v>
          </cell>
        </row>
        <row r="48">
          <cell r="A48" t="str">
            <v>21 OBREROS</v>
          </cell>
        </row>
        <row r="49">
          <cell r="A49" t="str">
            <v>22 OBREROS</v>
          </cell>
        </row>
        <row r="50">
          <cell r="A50" t="str">
            <v>23 OBREROS</v>
          </cell>
        </row>
        <row r="51">
          <cell r="A51" t="str">
            <v>24 OBREROS</v>
          </cell>
        </row>
        <row r="52">
          <cell r="A52" t="str">
            <v>25 OBREROS</v>
          </cell>
        </row>
        <row r="53">
          <cell r="A53" t="str">
            <v>2 PALETEROS</v>
          </cell>
        </row>
        <row r="54">
          <cell r="A54" t="str">
            <v>CUADRILLA ASFALTEROS (6 obrero, 2 rastrilleros y 1 oficial)</v>
          </cell>
        </row>
        <row r="55">
          <cell r="A55" t="str">
            <v>1 ARMADOR</v>
          </cell>
        </row>
        <row r="56">
          <cell r="A56" t="str">
            <v>1 CORTADOR</v>
          </cell>
        </row>
        <row r="57">
          <cell r="A57" t="str">
            <v>1 AYUDANTE</v>
          </cell>
        </row>
        <row r="58">
          <cell r="A58" t="str">
            <v>1 NIVELETERO</v>
          </cell>
        </row>
        <row r="59">
          <cell r="A59" t="str">
            <v>CUADRILLA PARA BACHEO (6 obreroS, 2 NIVELETEROS y 1 oficial)</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E"/>
      <sheetName val="materiales"/>
      <sheetName val="Equipo"/>
      <sheetName val="otros"/>
      <sheetName val="311.1P"/>
      <sheetName val="701.2P"/>
      <sheetName val="210.2 OTRA"/>
      <sheetName val="650.5P"/>
      <sheetName val="1p"/>
      <sheetName val="4651p"/>
      <sheetName val="LOCALIZACION ESTRUCTURAS"/>
      <sheetName val="LOCALIZACION CARRETERAS"/>
      <sheetName val="200.1"/>
      <sheetName val="200.2"/>
      <sheetName val="200P ROCERIA"/>
      <sheetName val="201.1"/>
      <sheetName val="201.2"/>
      <sheetName val="201.2 ciclopeo"/>
      <sheetName val="201.2 reforzado"/>
      <sheetName val="201.3"/>
      <sheetName val="201.3P"/>
      <sheetName val="201.4"/>
      <sheetName val="201.8P"/>
      <sheetName val="201.9"/>
      <sheetName val="201.10"/>
      <sheetName val="201.11"/>
      <sheetName val="201.12"/>
      <sheetName val="201.13"/>
      <sheetName val="201.14"/>
      <sheetName val="210.1"/>
      <sheetName val="210.2"/>
      <sheetName val="210.3"/>
      <sheetName val="211"/>
      <sheetName val="220"/>
      <sheetName val="221.1"/>
      <sheetName val="221.2"/>
      <sheetName val="225P"/>
      <sheetName val="230.1"/>
      <sheetName val="230.2"/>
      <sheetName val="310"/>
      <sheetName val="311"/>
      <sheetName val="311P1"/>
      <sheetName val="311P2"/>
      <sheetName val="311P3"/>
      <sheetName val="320.1"/>
      <sheetName val="320.2"/>
      <sheetName val="330.1"/>
      <sheetName val="330.2"/>
      <sheetName val="340.1"/>
      <sheetName val="340.2"/>
      <sheetName val="340.3"/>
      <sheetName val="341.1"/>
      <sheetName val="341.2"/>
      <sheetName val="341.1P"/>
      <sheetName val="410.1"/>
      <sheetName val="410.2"/>
      <sheetName val="411.1"/>
      <sheetName val="411.2"/>
      <sheetName val="411.3"/>
      <sheetName val="465.1"/>
      <sheetName val="414.1"/>
      <sheetName val="414.2"/>
      <sheetName val="414.3"/>
      <sheetName val="414.4"/>
      <sheetName val="415"/>
      <sheetName val="420"/>
      <sheetName val="421.1"/>
      <sheetName val="421.2"/>
      <sheetName val="421.3"/>
      <sheetName val="421.4"/>
      <sheetName val="430.1"/>
      <sheetName val="430.2"/>
      <sheetName val="431.1"/>
      <sheetName val="431.2"/>
      <sheetName val="432"/>
      <sheetName val="433.1"/>
      <sheetName val="433.2"/>
      <sheetName val="433.3"/>
      <sheetName val="433.4"/>
      <sheetName val="433.5"/>
      <sheetName val="433.6"/>
      <sheetName val="433.7"/>
      <sheetName val="433.8"/>
      <sheetName val="440.2PREP VIA "/>
      <sheetName val="440.1PREP VIA"/>
      <sheetName val="440.3PREP VIA  "/>
      <sheetName val="440.4"/>
      <sheetName val="441.1"/>
      <sheetName val="441.1P COMPRADA"/>
      <sheetName val="441.2"/>
      <sheetName val="441.2P COMPRADA"/>
      <sheetName val="441.3"/>
      <sheetName val="441.3P COMPRADA"/>
      <sheetName val="441.4"/>
      <sheetName val="450.1"/>
      <sheetName val="450.1P "/>
      <sheetName val="450.2"/>
      <sheetName val="450.2P"/>
      <sheetName val="450.3"/>
      <sheetName val="450.3P "/>
      <sheetName val="450.5"/>
      <sheetName val="451.1"/>
      <sheetName val="451.1P"/>
      <sheetName val="451.2"/>
      <sheetName val="451.2P"/>
      <sheetName val="451.3"/>
      <sheetName val="451.3P"/>
      <sheetName val="452.1"/>
      <sheetName val="452.1P "/>
      <sheetName val="452.2"/>
      <sheetName val="452.2P "/>
      <sheetName val="452.3"/>
      <sheetName val="452.3P"/>
      <sheetName val="452.4"/>
      <sheetName val="452.4P"/>
      <sheetName val="453"/>
      <sheetName val="460"/>
      <sheetName val="460P"/>
      <sheetName val="461.1"/>
      <sheetName val="461.2"/>
      <sheetName val="462.1P"/>
      <sheetName val="462.2P"/>
      <sheetName val="462.3P"/>
      <sheetName val="462.4P"/>
      <sheetName val="462.5"/>
      <sheetName val="500"/>
      <sheetName val="500P"/>
      <sheetName val="510"/>
      <sheetName val="510P1"/>
      <sheetName val="510P2"/>
      <sheetName val="510P3"/>
      <sheetName val="510P5"/>
      <sheetName val="600.1"/>
      <sheetName val="600.2"/>
      <sheetName val="600.3"/>
      <sheetName val="600.4"/>
      <sheetName val="600.4 P"/>
      <sheetName val="600.5"/>
      <sheetName val="600.5 P"/>
      <sheetName val="610.1"/>
      <sheetName val="610.2"/>
      <sheetName val="620.1"/>
      <sheetName val="620.2"/>
      <sheetName val="620.3"/>
      <sheetName val="620P"/>
      <sheetName val="621.1"/>
      <sheetName val="621.2"/>
      <sheetName val="621.3"/>
      <sheetName val="621.4"/>
      <sheetName val="621.5"/>
      <sheetName val="621.5P"/>
      <sheetName val="621.6"/>
      <sheetName val="621,7"/>
      <sheetName val="622.1"/>
      <sheetName val="622.2"/>
      <sheetName val="622.3"/>
      <sheetName val="622.4"/>
      <sheetName val="622.5"/>
      <sheetName val="630.1"/>
      <sheetName val="630.2"/>
      <sheetName val="630.3"/>
      <sheetName val="630.4"/>
      <sheetName val="630.5"/>
      <sheetName val="630.6"/>
      <sheetName val="630.7"/>
      <sheetName val="630.P"/>
      <sheetName val="631P BOLSACRETO"/>
      <sheetName val="632"/>
      <sheetName val="632P"/>
      <sheetName val="640.1"/>
      <sheetName val="640.2"/>
      <sheetName val="640.3"/>
      <sheetName val="641"/>
      <sheetName val="641P ANCLAJES"/>
      <sheetName val="642.1"/>
      <sheetName val="642.2"/>
      <sheetName val="642P2 JUNTAS"/>
      <sheetName val="642P1 JUNTAS"/>
      <sheetName val="642P3 JUNTAS"/>
      <sheetName val="650.1"/>
      <sheetName val="650.2"/>
      <sheetName val="650.3"/>
      <sheetName val="650.3 OTRO"/>
      <sheetName val="650.4"/>
      <sheetName val="660.1P"/>
      <sheetName val="660.1"/>
      <sheetName val="660.2"/>
      <sheetName val="660.3"/>
      <sheetName val="661 TIPO 1"/>
      <sheetName val="661 TIPO 2"/>
      <sheetName val="661 OTRO"/>
      <sheetName val="662.1"/>
      <sheetName val="662.2"/>
      <sheetName val="670.1P"/>
      <sheetName val="670.2"/>
      <sheetName val="671"/>
      <sheetName val="672"/>
      <sheetName val="673.1"/>
      <sheetName val="673.2"/>
      <sheetName val="673.3"/>
      <sheetName val="673.4"/>
      <sheetName val="674"/>
      <sheetName val="675.1"/>
      <sheetName val="675.2"/>
      <sheetName val="675.3"/>
      <sheetName val="676"/>
      <sheetName val="680.1"/>
      <sheetName val="680.2"/>
      <sheetName val="680.3"/>
      <sheetName val="680P"/>
      <sheetName val="681"/>
      <sheetName val="680.1P"/>
      <sheetName val="682"/>
      <sheetName val="683P"/>
      <sheetName val="674.1"/>
      <sheetName val="700.1"/>
      <sheetName val="700.2"/>
      <sheetName val="700P BANDAS SONORAS "/>
      <sheetName val="701"/>
      <sheetName val="710.1"/>
      <sheetName val="710.2"/>
      <sheetName val="710.3"/>
      <sheetName val="710.4"/>
      <sheetName val="710.5"/>
      <sheetName val="720"/>
      <sheetName val="730.1"/>
      <sheetName val="730.2"/>
      <sheetName val="730.3"/>
      <sheetName val="740"/>
      <sheetName val="800.1"/>
      <sheetName val="800.2"/>
      <sheetName val="800.3"/>
      <sheetName val="800.4"/>
      <sheetName val="800P"/>
      <sheetName val="810.1"/>
      <sheetName val="810.1P"/>
      <sheetName val="810.2"/>
      <sheetName val="815P"/>
      <sheetName val="900.1"/>
      <sheetName val="900.2"/>
      <sheetName val="900.3"/>
      <sheetName val="610P"/>
      <sheetName val="hexapodos"/>
      <sheetName val="Hoja1 (2)"/>
      <sheetName val="Hoja2 (2)"/>
      <sheetName val="Hoja3 (2)"/>
      <sheetName val="Hoja1"/>
      <sheetName val="Hoja2"/>
      <sheetName val="Hoja3"/>
    </sheetNames>
    <sheetDataSet>
      <sheetData sheetId="0"/>
      <sheetData sheetId="1">
        <row r="7">
          <cell r="A7" t="str">
            <v>Acero A-36 para estructura metalica</v>
          </cell>
        </row>
        <row r="8">
          <cell r="A8" t="str">
            <v>Acero A-37</v>
          </cell>
        </row>
        <row r="9">
          <cell r="A9" t="str">
            <v>Acero A-40</v>
          </cell>
        </row>
        <row r="10">
          <cell r="A10" t="str">
            <v>Acero PDR-60</v>
          </cell>
        </row>
        <row r="11">
          <cell r="A11" t="str">
            <v>Adoquin e=7cm (en obra)</v>
          </cell>
        </row>
        <row r="12">
          <cell r="A12" t="str">
            <v>Adoquin grama 10X20X6 (en obra)</v>
          </cell>
        </row>
        <row r="13">
          <cell r="A13" t="str">
            <v>Adoquin color 10X20X6  (en obra)</v>
          </cell>
        </row>
        <row r="14">
          <cell r="A14" t="str">
            <v>Agregado para concreto hidraulico</v>
          </cell>
        </row>
        <row r="15">
          <cell r="A15" t="str">
            <v>Agregado para tratamiento superf. Doble</v>
          </cell>
        </row>
        <row r="16">
          <cell r="A16" t="str">
            <v>Agregado para tratamiento superf. Simple</v>
          </cell>
        </row>
        <row r="17">
          <cell r="A17" t="str">
            <v>Agregado petreo para mezclas asfálticas</v>
          </cell>
        </row>
        <row r="18">
          <cell r="A18" t="str">
            <v>Agregado petreo para triturar (crudo)</v>
          </cell>
        </row>
        <row r="19">
          <cell r="A19" t="str">
            <v>Agregados seleccionados (tamaño máximo 1") (bandas sonoras reduce velocidad)</v>
          </cell>
        </row>
        <row r="20">
          <cell r="A20" t="str">
            <v>Agregado tipo LA1 (lechadas)</v>
          </cell>
        </row>
        <row r="21">
          <cell r="A21" t="str">
            <v>Agregado tipo LA2 (lechadas)</v>
          </cell>
        </row>
        <row r="22">
          <cell r="A22" t="str">
            <v>Agregado tipo LA3 (lechadas)</v>
          </cell>
        </row>
        <row r="23">
          <cell r="A23" t="str">
            <v>Agregado tipo LA4 (lechadas)</v>
          </cell>
        </row>
        <row r="24">
          <cell r="A24" t="str">
            <v>Agua</v>
          </cell>
        </row>
        <row r="25">
          <cell r="A25" t="str">
            <v>Alambre de pua calibre 12 (340 m)</v>
          </cell>
        </row>
        <row r="26">
          <cell r="A26" t="str">
            <v>Alambre galvanizado No. 12</v>
          </cell>
        </row>
        <row r="27">
          <cell r="A27" t="str">
            <v>Alambre negro para amarre</v>
          </cell>
        </row>
        <row r="28">
          <cell r="A28" t="str">
            <v>Almohadillas de neopreno dureza 60 (35cm*45cm*5cm con 2 laminas de 3mm)</v>
          </cell>
        </row>
        <row r="29">
          <cell r="A29" t="str">
            <v>Amortiguadores</v>
          </cell>
        </row>
        <row r="30">
          <cell r="A30" t="str">
            <v>Aditivo (Retardante plastificante redutor de fraguado) (sikament 320)</v>
          </cell>
        </row>
        <row r="31">
          <cell r="A31" t="str">
            <v>Aditivo (Acelerante plastificante para concretos (plastocrete 169 HE)</v>
          </cell>
        </row>
        <row r="32">
          <cell r="A32" t="str">
            <v>Anfo</v>
          </cell>
        </row>
        <row r="33">
          <cell r="A33" t="str">
            <v>Angulo de 1-1/2" x 1/4" (cerramiento en malla)</v>
          </cell>
        </row>
        <row r="34">
          <cell r="A34" t="str">
            <v>Antisol blanco (presentacion 20 kg)</v>
          </cell>
        </row>
        <row r="35">
          <cell r="A35" t="str">
            <v>Arbol de 1.2 m</v>
          </cell>
        </row>
        <row r="36">
          <cell r="A36" t="str">
            <v>Arbol de 0.6 m</v>
          </cell>
        </row>
        <row r="37">
          <cell r="A37" t="str">
            <v>Arena de sello (fina)</v>
          </cell>
        </row>
        <row r="38">
          <cell r="A38" t="str">
            <v>Arena de soporte (media)</v>
          </cell>
        </row>
        <row r="39">
          <cell r="A39" t="str">
            <v>Arena de trituracion (sellos de arena-afalto)</v>
          </cell>
        </row>
        <row r="40">
          <cell r="A40" t="str">
            <v>Arena lavada</v>
          </cell>
        </row>
        <row r="41">
          <cell r="A41" t="str">
            <v>Asfalto AP 190 (BREA)</v>
          </cell>
        </row>
        <row r="42">
          <cell r="A42" t="str">
            <v>Asfalto liquido RC 250</v>
          </cell>
        </row>
        <row r="43">
          <cell r="A43" t="str">
            <v>Barras de transferencia de carga</v>
          </cell>
        </row>
        <row r="44">
          <cell r="A44" t="str">
            <v>Barras de unión de 1/2"</v>
          </cell>
        </row>
        <row r="45">
          <cell r="A45" t="str">
            <v>Bentonita</v>
          </cell>
        </row>
        <row r="46">
          <cell r="A46" t="str">
            <v>Biomanto</v>
          </cell>
        </row>
        <row r="47">
          <cell r="A47" t="str">
            <v>Bolsacreto de 1m3</v>
          </cell>
        </row>
        <row r="48">
          <cell r="A48" t="str">
            <v>Cal</v>
          </cell>
        </row>
        <row r="49">
          <cell r="A49" t="str">
            <v>Cable de 1/2" (para anclajes)</v>
          </cell>
        </row>
        <row r="50">
          <cell r="A50" t="str">
            <v>Camisa metálica en acero A-37</v>
          </cell>
        </row>
        <row r="51">
          <cell r="A51" t="str">
            <v>Camisas y Formaleta en Concreto</v>
          </cell>
        </row>
        <row r="52">
          <cell r="A52" t="str">
            <v>Captafaro</v>
          </cell>
        </row>
        <row r="53">
          <cell r="A53" t="str">
            <v>Cemento Asfaltico 60-70</v>
          </cell>
        </row>
        <row r="54">
          <cell r="A54" t="str">
            <v>Cemento Asfaltico 80-100</v>
          </cell>
        </row>
        <row r="55">
          <cell r="A55" t="str">
            <v>Cemento asfaltico modificado con polimeros tipo I</v>
          </cell>
        </row>
        <row r="56">
          <cell r="A56" t="str">
            <v>Cemento asfaltico modificado con polimeros tipo II</v>
          </cell>
        </row>
        <row r="57">
          <cell r="A57" t="str">
            <v>Cemento asfaltico modificado con polimeros tipo III</v>
          </cell>
        </row>
        <row r="58">
          <cell r="A58" t="str">
            <v>Cemento asfaltico modificado con polimeros tipo IV</v>
          </cell>
        </row>
        <row r="59">
          <cell r="A59" t="str">
            <v>Cemento gris</v>
          </cell>
        </row>
        <row r="60">
          <cell r="A60" t="str">
            <v>Cespedones</v>
          </cell>
        </row>
        <row r="61">
          <cell r="A61" t="str">
            <v>Cicatrizante (para remoción de especies vegetales)</v>
          </cell>
        </row>
        <row r="62">
          <cell r="A62" t="str">
            <v>Cintilla de poliuretano (sikarod)</v>
          </cell>
        </row>
        <row r="63">
          <cell r="A63" t="str">
            <v>Cinta Sika PVC 0,22</v>
          </cell>
        </row>
        <row r="64">
          <cell r="A64" t="str">
            <v>Concreto clase A</v>
          </cell>
        </row>
        <row r="65">
          <cell r="A65" t="str">
            <v>Concreto clase B</v>
          </cell>
        </row>
        <row r="66">
          <cell r="A66" t="str">
            <v>Concreto clase  C</v>
          </cell>
        </row>
        <row r="67">
          <cell r="A67" t="str">
            <v>Concreto clase D (tremie)</v>
          </cell>
        </row>
        <row r="68">
          <cell r="A68" t="str">
            <v>Concreto hidraulico para pavimento MR-43</v>
          </cell>
        </row>
        <row r="69">
          <cell r="A69" t="str">
            <v>Concreto hidraulico para pavimento MR-43 (FastracK)(acelerado a 24 horas)</v>
          </cell>
        </row>
        <row r="70">
          <cell r="A70" t="str">
            <v>Cordón detonante</v>
          </cell>
        </row>
        <row r="71">
          <cell r="A71" t="str">
            <v>Costal de fibra o fique</v>
          </cell>
        </row>
        <row r="72">
          <cell r="A72" t="str">
            <v>Cuñas para el tensionamiento</v>
          </cell>
        </row>
        <row r="73">
          <cell r="A73" t="str">
            <v>Derechos de explotación y o disposición de materiales</v>
          </cell>
        </row>
        <row r="74">
          <cell r="A74" t="str">
            <v xml:space="preserve">Disposición de material de derrumbe </v>
          </cell>
        </row>
        <row r="75">
          <cell r="A75" t="str">
            <v>Disolvente para pintura (especificar el tipo de disolvente que está utilizando) thiner</v>
          </cell>
        </row>
        <row r="76">
          <cell r="A76" t="str">
            <v>Disolvente para pintura (especificar el tipo de disolvente que está utilizando) varsol</v>
          </cell>
        </row>
        <row r="77">
          <cell r="A77" t="str">
            <v>Ductos para tensionimiento</v>
          </cell>
        </row>
        <row r="78">
          <cell r="A78" t="str">
            <v>Emulsión CRM</v>
          </cell>
        </row>
        <row r="79">
          <cell r="A79" t="str">
            <v>Emulsión modificada con polimeros CRMm</v>
          </cell>
        </row>
        <row r="80">
          <cell r="A80" t="str">
            <v>Emulsión CRL-0</v>
          </cell>
        </row>
        <row r="81">
          <cell r="A81" t="str">
            <v>Emulsión CRL-1</v>
          </cell>
        </row>
        <row r="82">
          <cell r="A82" t="str">
            <v>Emulsión CRL-1h</v>
          </cell>
        </row>
        <row r="83">
          <cell r="A83" t="str">
            <v>Emulsión CRL-1hm</v>
          </cell>
        </row>
        <row r="84">
          <cell r="A84" t="str">
            <v>Emulsión CRR-1</v>
          </cell>
        </row>
        <row r="85">
          <cell r="A85" t="str">
            <v>Emulsión CRR-2</v>
          </cell>
        </row>
        <row r="86">
          <cell r="A86" t="str">
            <v>Emulsión CRR-1m</v>
          </cell>
        </row>
        <row r="87">
          <cell r="A87" t="str">
            <v>Emulsión CRR-2m</v>
          </cell>
        </row>
        <row r="88">
          <cell r="A88" t="str">
            <v>Esferas reflectivas</v>
          </cell>
        </row>
        <row r="89">
          <cell r="A89" t="str">
            <v>Estacas, Pintura, Tachuelas, Hilo (localización de estructuras y carreteras)</v>
          </cell>
        </row>
        <row r="90">
          <cell r="A90" t="str">
            <v>Explosivos  75% (INDUGEL)</v>
          </cell>
        </row>
        <row r="91">
          <cell r="A91" t="str">
            <v>Formaleta (gaviones, juntas de bordillos, juntas de cunetas, muros, concretos clase D,E, F y G)</v>
          </cell>
        </row>
        <row r="92">
          <cell r="A92" t="str">
            <v>Formaleta concreto clase A,B y C</v>
          </cell>
        </row>
        <row r="93">
          <cell r="A93" t="str">
            <v>Formaleta para baranda de concreto</v>
          </cell>
        </row>
        <row r="94">
          <cell r="A94" t="str">
            <v>Formaleta para muros</v>
          </cell>
        </row>
        <row r="95">
          <cell r="A95" t="str">
            <v>Formaleta, platina y accesorios (escamas en concreto)</v>
          </cell>
        </row>
        <row r="96">
          <cell r="A96" t="str">
            <v>Fulminantes</v>
          </cell>
        </row>
        <row r="97">
          <cell r="A97" t="str">
            <v>Fundente</v>
          </cell>
        </row>
        <row r="98">
          <cell r="A98" t="str">
            <v>Gas propano</v>
          </cell>
        </row>
        <row r="99">
          <cell r="A99" t="str">
            <v>Geoterxtil T-2400 o similar (provedores Lafayet, Tensar, Omnes u otros)</v>
          </cell>
        </row>
        <row r="100">
          <cell r="A100" t="str">
            <v>Geotextil NT-2500 o similar (provedores, Tensar, Omnes u otros)</v>
          </cell>
        </row>
        <row r="101">
          <cell r="A101" t="str">
            <v>Geotextil NT REPAV 450 o similar (provedores Lafayet, Tensar, Omnes u otros)</v>
          </cell>
        </row>
        <row r="102">
          <cell r="A102" t="str">
            <v>Geotextil T-2100 o similar (provedores Lafayet, Tensar, Omnes u otros)</v>
          </cell>
        </row>
        <row r="103">
          <cell r="A103" t="str">
            <v>Grapas</v>
          </cell>
        </row>
        <row r="104">
          <cell r="A104" t="str">
            <v>Lechada para ductos (tensionamiento)</v>
          </cell>
        </row>
        <row r="105">
          <cell r="A105" t="str">
            <v>Limpiador 1/4 de galón (anclajes)</v>
          </cell>
        </row>
        <row r="106">
          <cell r="A106" t="str">
            <v>Listón en guadua para empradizar</v>
          </cell>
        </row>
        <row r="107">
          <cell r="A107" t="str">
            <v>Manguera de polietileno de 3"</v>
          </cell>
        </row>
        <row r="108">
          <cell r="A108" t="str">
            <v>Malla para gaviones (2M3)</v>
          </cell>
        </row>
        <row r="109">
          <cell r="A109" t="str">
            <v>Malla eslabonada, calibre 10, 6 ojos</v>
          </cell>
        </row>
        <row r="110">
          <cell r="A110" t="str">
            <v>Material de afirmado</v>
          </cell>
        </row>
        <row r="111">
          <cell r="A111" t="str">
            <v>Material de afirmado de la zona</v>
          </cell>
        </row>
        <row r="112">
          <cell r="A112" t="str">
            <v>Material de base</v>
          </cell>
        </row>
        <row r="113">
          <cell r="A113" t="str">
            <v>Material de la zona (para estabilizar bases)</v>
          </cell>
        </row>
        <row r="114">
          <cell r="A114" t="str">
            <v>Material de base (gradación 1)</v>
          </cell>
        </row>
        <row r="115">
          <cell r="A115" t="str">
            <v>Material de base (gradación 2)</v>
          </cell>
        </row>
        <row r="116">
          <cell r="A116" t="str">
            <v>Material de base (gradación 3)</v>
          </cell>
        </row>
        <row r="117">
          <cell r="A117" t="str">
            <v>Material para pedraplén</v>
          </cell>
        </row>
        <row r="118">
          <cell r="A118" t="str">
            <v>Material de Sub- Base para bacheo</v>
          </cell>
        </row>
        <row r="119">
          <cell r="A119" t="str">
            <v>Material de Sub- Base CBR=20%</v>
          </cell>
        </row>
        <row r="120">
          <cell r="A120" t="str">
            <v>Material de Sub- Base CBR=30%</v>
          </cell>
        </row>
        <row r="121">
          <cell r="A121" t="str">
            <v>Material de Sub- Base CBR=40%</v>
          </cell>
        </row>
        <row r="122">
          <cell r="A122" t="str">
            <v>Material seleccionado del Relleno</v>
          </cell>
        </row>
        <row r="123">
          <cell r="A123" t="str">
            <v>Material drenante (3")</v>
          </cell>
        </row>
        <row r="124">
          <cell r="A124" t="str">
            <v>Material filtrante (6")</v>
          </cell>
        </row>
        <row r="125">
          <cell r="A125" t="str">
            <v>Mecha Lenta</v>
          </cell>
        </row>
        <row r="126">
          <cell r="A126" t="str">
            <v>Mezcla abierta en caliente MAC-1</v>
          </cell>
        </row>
        <row r="127">
          <cell r="A127" t="str">
            <v>Mezcla abierta en caliente MAC-2</v>
          </cell>
        </row>
        <row r="128">
          <cell r="A128" t="str">
            <v>Mezcla abierta en caliente MAC-3</v>
          </cell>
        </row>
        <row r="129">
          <cell r="A129" t="str">
            <v>mezcla abierta en frio MAF-1</v>
          </cell>
        </row>
        <row r="130">
          <cell r="A130" t="str">
            <v>mezcla abierta en frio MAF-2</v>
          </cell>
        </row>
        <row r="131">
          <cell r="A131" t="str">
            <v>mezcla abierta en frio MAF-3</v>
          </cell>
        </row>
        <row r="132">
          <cell r="A132" t="str">
            <v>Mezcla densa en caliente MDC-0</v>
          </cell>
        </row>
        <row r="133">
          <cell r="A133" t="str">
            <v>Mezcla densa en caliente MDC-1</v>
          </cell>
        </row>
        <row r="134">
          <cell r="A134" t="str">
            <v>Mezcla densa en caliente MDC-2</v>
          </cell>
        </row>
        <row r="135">
          <cell r="A135" t="str">
            <v>Mezcla densa en caliente MDC-3</v>
          </cell>
        </row>
        <row r="136">
          <cell r="A136" t="str">
            <v>Mezcla densa en frio MDF-1</v>
          </cell>
        </row>
        <row r="137">
          <cell r="A137" t="str">
            <v>Mezcla densa en frio MDF-2</v>
          </cell>
        </row>
        <row r="138">
          <cell r="A138" t="str">
            <v>Mezcla densa en frio MDF-3</v>
          </cell>
        </row>
        <row r="139">
          <cell r="A139" t="str">
            <v>Mezcla discontinua en caliente M-1</v>
          </cell>
        </row>
        <row r="140">
          <cell r="A140" t="str">
            <v>Mezcla discontinua en caliente M-2</v>
          </cell>
        </row>
        <row r="141">
          <cell r="A141" t="str">
            <v>Mezcla discontinua en caliente F-1</v>
          </cell>
        </row>
        <row r="142">
          <cell r="A142" t="str">
            <v>Mezcla discontinua en caliente F-2</v>
          </cell>
        </row>
        <row r="143">
          <cell r="A143" t="str">
            <v>Nutrientes (para remoción de especies vegetales) (dap, triple 15 o similar) (item 201.9)</v>
          </cell>
        </row>
        <row r="144">
          <cell r="A144" t="str">
            <v>Obra falsa concreto clase A, B Y C (puntal de 3m metálico)</v>
          </cell>
        </row>
        <row r="145">
          <cell r="A145" t="str">
            <v>Oxigeno industrial</v>
          </cell>
        </row>
        <row r="146">
          <cell r="A146" t="str">
            <v>Paral en madera rolliza de 3" (tablestacados)</v>
          </cell>
        </row>
        <row r="147">
          <cell r="A147" t="str">
            <v>Paral en madera rolliza de 6" y 5m de longitud (tablestacados)</v>
          </cell>
        </row>
        <row r="148">
          <cell r="A148" t="str">
            <v>Paral en madera rolliza de 5" y 4,5m de longitud (tablestacados)</v>
          </cell>
        </row>
        <row r="149">
          <cell r="A149" t="str">
            <v>Paral en madera rolliza de 6" y 8m de longitud (tablestacados)</v>
          </cell>
        </row>
        <row r="150">
          <cell r="A150" t="str">
            <v>Pegante epóxico</v>
          </cell>
        </row>
        <row r="151">
          <cell r="A151" t="str">
            <v>Piedra para concreto ciclópeo (rajón o canto rodado)</v>
          </cell>
        </row>
        <row r="152">
          <cell r="A152" t="str">
            <v>Piedra para gavión</v>
          </cell>
        </row>
        <row r="153">
          <cell r="A153" t="str">
            <v>Pintura acrilica pura para tráfico</v>
          </cell>
        </row>
        <row r="154">
          <cell r="A154" t="str">
            <v>Pintura anticorrosiva</v>
          </cell>
        </row>
        <row r="155">
          <cell r="A155" t="str">
            <v xml:space="preserve">Pintura acrilica, esmalte o similar </v>
          </cell>
        </row>
        <row r="156">
          <cell r="A156" t="str">
            <v>Pilote en madera barbosco de 15*15</v>
          </cell>
        </row>
        <row r="157">
          <cell r="A157" t="str">
            <v>Platina de 1" x 1/4" (cerramiento en malla)</v>
          </cell>
        </row>
        <row r="158">
          <cell r="A158" t="str">
            <v xml:space="preserve">Poste de madera para cercas </v>
          </cell>
        </row>
        <row r="159">
          <cell r="A159" t="str">
            <v>Poste kilometraje</v>
          </cell>
        </row>
        <row r="160">
          <cell r="A160" t="str">
            <v>Poste en angulo de 2*2*1/4 de 3,5m para señal</v>
          </cell>
        </row>
        <row r="161">
          <cell r="A161" t="str">
            <v>Postes de concreto para cercas</v>
          </cell>
        </row>
        <row r="162">
          <cell r="A162" t="str">
            <v>Postes para defensa metálica (1,80m)</v>
          </cell>
        </row>
        <row r="163">
          <cell r="A163" t="str">
            <v>Quimico estabilizante (PROBASE)</v>
          </cell>
        </row>
        <row r="164">
          <cell r="A164" t="str">
            <v xml:space="preserve">Resina termoplastica </v>
          </cell>
        </row>
        <row r="165">
          <cell r="A165" t="str">
            <v>Salida en PVC D=2"</v>
          </cell>
        </row>
        <row r="166">
          <cell r="A166" t="str">
            <v>Sección final de defensa metálica</v>
          </cell>
        </row>
        <row r="167">
          <cell r="A167" t="str">
            <v>Sello de silicona o sellador autonivelante</v>
          </cell>
        </row>
        <row r="168">
          <cell r="A168" t="str">
            <v>Semillas para empradizar</v>
          </cell>
        </row>
        <row r="169">
          <cell r="A169" t="str">
            <v xml:space="preserve">Señal (grupo 2). Tablero en lámina galvanizado de 1,2m*0,4m, calibre 16, reflectivo tipo 1. </v>
          </cell>
        </row>
        <row r="170">
          <cell r="A170" t="str">
            <v>Señal (grupo 1). Tablero en lámina galvanizada de 75cm*75cm, calibre 16, reflectivo tipo 1</v>
          </cell>
        </row>
        <row r="171">
          <cell r="A171" t="str">
            <v xml:space="preserve">Señal (grupo 5). Tablero en lámina galvanizado de 0,90m*1,13m, calibre 16, reflectivo tipo 1. </v>
          </cell>
        </row>
        <row r="172">
          <cell r="A172" t="str">
            <v>Señal (grupo 4). Tablero en lámina galvanizado de 60cm*75cm, calibre 16, reflectivo tipo 1. (delineador de curva horizontal)</v>
          </cell>
        </row>
        <row r="173">
          <cell r="A173" t="str">
            <v xml:space="preserve">Señal (grupo 3 ferrocarril) (SP-54). Tablero en lámina galvanizado de 2,4m*0,3m, calibre 16, reflectivo tipo 1. </v>
          </cell>
        </row>
        <row r="174">
          <cell r="A174" t="str">
            <v>Soldadura 6013 de 1/8</v>
          </cell>
        </row>
        <row r="175">
          <cell r="A175" t="str">
            <v>Soldadura en PVC 1/8 de galón (anclajes)</v>
          </cell>
        </row>
        <row r="176">
          <cell r="A176" t="str">
            <v>Soldadura 7018</v>
          </cell>
        </row>
        <row r="177">
          <cell r="A177" t="str">
            <v>Soldadura L-70</v>
          </cell>
        </row>
        <row r="178">
          <cell r="A178" t="str">
            <v>Superplastificante Sikament</v>
          </cell>
        </row>
        <row r="179">
          <cell r="A179" t="str">
            <v>Tablestaca en madera aserrada (0,25*0,05*3)</v>
          </cell>
        </row>
        <row r="180">
          <cell r="A180" t="str">
            <v>Tablestaca en madera aserrada (0,3*0,03*3)</v>
          </cell>
        </row>
        <row r="181">
          <cell r="A181" t="str">
            <v>Tablestaca metálica (riel de 70 lb/yarda)</v>
          </cell>
        </row>
        <row r="182">
          <cell r="A182" t="str">
            <v>Tacha reflectiva</v>
          </cell>
        </row>
        <row r="183">
          <cell r="A183" t="str">
            <v>Tapón en PVC RD21 de 1" (para anclaje)</v>
          </cell>
        </row>
        <row r="184">
          <cell r="A184" t="str">
            <v xml:space="preserve">Tierra abonada </v>
          </cell>
        </row>
        <row r="185">
          <cell r="A185" t="str">
            <v>Tornillos para defensa metálica</v>
          </cell>
        </row>
        <row r="186">
          <cell r="A186" t="str">
            <v>Torón de tensionmiento 1/2" o 5/8"</v>
          </cell>
        </row>
        <row r="187">
          <cell r="A187" t="str">
            <v>Tramo recto para defensas métalicas (3,81m)</v>
          </cell>
        </row>
        <row r="188">
          <cell r="A188" t="str">
            <v>Trompetas de 12 torones (tensionamiento)</v>
          </cell>
        </row>
        <row r="189">
          <cell r="A189" t="str">
            <v>Tubería D=4" tipo pesado, E=2mm (baranda metálica)</v>
          </cell>
        </row>
        <row r="190">
          <cell r="A190" t="str">
            <v>Tubería en H de D=1/4", H=1.40m, A=0.20m (baranda metálica)</v>
          </cell>
        </row>
        <row r="191">
          <cell r="A191" t="str">
            <v>Tuberia Perforada en PVC de 2"</v>
          </cell>
        </row>
        <row r="192">
          <cell r="A192" t="str">
            <v>Tuberia PVC RD21 de 1" (para anclajes)</v>
          </cell>
        </row>
        <row r="193">
          <cell r="A193" t="str">
            <v>Tuberia PVC de 1" (para escamas en concreto)</v>
          </cell>
        </row>
        <row r="194">
          <cell r="A194" t="str">
            <v>Tuberia de 10" PAA vaciado tremi de 4 mts</v>
          </cell>
        </row>
        <row r="195">
          <cell r="A195" t="str">
            <v>Tubo concreto reforzado 900mm (tipo 1)</v>
          </cell>
        </row>
        <row r="196">
          <cell r="A196" t="str">
            <v>Tubo concreto reforzado 900mm (tipo 2)</v>
          </cell>
        </row>
        <row r="197">
          <cell r="A197" t="str">
            <v>Tubo concreto simple 450 mm</v>
          </cell>
        </row>
        <row r="198">
          <cell r="A198" t="str">
            <v>Tubo concreto simple 600 mm</v>
          </cell>
        </row>
        <row r="199">
          <cell r="A199" t="str">
            <v>Tubo concreto simple 750 mm</v>
          </cell>
        </row>
        <row r="200">
          <cell r="A200" t="str">
            <v>Tubo corrugado de acero galvanizado MP-68</v>
          </cell>
        </row>
        <row r="201">
          <cell r="A201" t="str">
            <v>Tubo para cerramiento, calibre 16 de 2,7m (cerramientos en malla)</v>
          </cell>
        </row>
        <row r="202">
          <cell r="A202" t="str">
            <v>Unión en PVC RD21 de 1" (para anclajes)</v>
          </cell>
        </row>
        <row r="203">
          <cell r="A203" t="str">
            <v>Unión en PVC D=2"</v>
          </cell>
        </row>
        <row r="204">
          <cell r="A204" t="str">
            <v>ADOQUIN DE ARCILLA</v>
          </cell>
        </row>
        <row r="205">
          <cell r="A205" t="str">
            <v>tubo concreto simple de 200mm</v>
          </cell>
        </row>
        <row r="206">
          <cell r="A206" t="str">
            <v>Seccion de Tope</v>
          </cell>
        </row>
        <row r="207">
          <cell r="A207" t="str">
            <v>Sikadur 32 primer</v>
          </cell>
        </row>
        <row r="208">
          <cell r="A208" t="str">
            <v>junta elastomerica m100</v>
          </cell>
        </row>
        <row r="209">
          <cell r="A209" t="str">
            <v>oxigeno y acetileno</v>
          </cell>
        </row>
        <row r="210">
          <cell r="A210" t="str">
            <v>disco de diamante</v>
          </cell>
        </row>
        <row r="211">
          <cell r="A211" t="str">
            <v>brocas tugsteno</v>
          </cell>
        </row>
        <row r="212">
          <cell r="A212" t="str">
            <v>perno d=18mm, l=200mm, tuerca y arandela en acero de alta resistencia</v>
          </cell>
        </row>
        <row r="213">
          <cell r="A213" t="str">
            <v>mortero alta resistencia (incluye fibra de nylon)</v>
          </cell>
        </row>
        <row r="214">
          <cell r="A214" t="str">
            <v>epoxico re-500 hil ti</v>
          </cell>
        </row>
        <row r="216">
          <cell r="A216" t="str">
            <v>pintura acrilica base agua</v>
          </cell>
        </row>
        <row r="217">
          <cell r="A217" t="str">
            <v>Estoperol</v>
          </cell>
        </row>
        <row r="218">
          <cell r="A218" t="str">
            <v>malla para colchogaviones</v>
          </cell>
        </row>
        <row r="219">
          <cell r="A219" t="str">
            <v>geotextil separar suelos</v>
          </cell>
        </row>
      </sheetData>
      <sheetData sheetId="2">
        <row r="7">
          <cell r="A7" t="str">
            <v>Aspersor manual</v>
          </cell>
        </row>
        <row r="8">
          <cell r="A8" t="str">
            <v>Barredora mecánica de cepillo</v>
          </cell>
        </row>
        <row r="9">
          <cell r="A9" t="str">
            <v>Bomba de inyección de lechada</v>
          </cell>
        </row>
        <row r="10">
          <cell r="A10" t="str">
            <v>Bomba para gato de tensionamiento</v>
          </cell>
        </row>
        <row r="11">
          <cell r="A11" t="str">
            <v>Bomba de concreto</v>
          </cell>
        </row>
        <row r="12">
          <cell r="A12" t="str">
            <v>Buldozer D4</v>
          </cell>
        </row>
        <row r="13">
          <cell r="A13" t="str">
            <v>Buldozer D6</v>
          </cell>
        </row>
        <row r="14">
          <cell r="A14" t="str">
            <v>Buldozer D8 (incluido Ripper)</v>
          </cell>
        </row>
        <row r="15">
          <cell r="A15" t="str">
            <v>Calentador a gas</v>
          </cell>
        </row>
        <row r="16">
          <cell r="A16" t="str">
            <v>Camion 350</v>
          </cell>
        </row>
        <row r="17">
          <cell r="A17" t="str">
            <v>Camioneta D-300</v>
          </cell>
        </row>
        <row r="18">
          <cell r="A18" t="str">
            <v>Camión de Slurry</v>
          </cell>
        </row>
        <row r="19">
          <cell r="A19" t="str">
            <v>Cargador 920 o equivalente</v>
          </cell>
        </row>
        <row r="20">
          <cell r="A20" t="str">
            <v>Cargador 930 o equivalente</v>
          </cell>
        </row>
        <row r="21">
          <cell r="A21" t="str">
            <v>Carrotanque de agua (10000 galones)</v>
          </cell>
        </row>
        <row r="22">
          <cell r="A22" t="str">
            <v>Carrotanque Irrigador de asfalto</v>
          </cell>
        </row>
        <row r="23">
          <cell r="A23" t="str">
            <v>Cizalla</v>
          </cell>
        </row>
        <row r="24">
          <cell r="A24" t="str">
            <v>Compactador Benitin</v>
          </cell>
        </row>
        <row r="25">
          <cell r="A25" t="str">
            <v>Compactador manual (RANA)</v>
          </cell>
        </row>
        <row r="26">
          <cell r="A26" t="str">
            <v>Compactador manual (SALTARIN)</v>
          </cell>
        </row>
        <row r="27">
          <cell r="A27" t="str">
            <v>Compactador manual de rodillo</v>
          </cell>
        </row>
        <row r="28">
          <cell r="A28" t="str">
            <v>Compactador vibratorio tipo DD-20</v>
          </cell>
        </row>
        <row r="29">
          <cell r="A29" t="str">
            <v>Compactador manual vibratorio (CANGURO) (Apisonadores)</v>
          </cell>
        </row>
        <row r="30">
          <cell r="A30" t="str">
            <v>Compactador neumatico</v>
          </cell>
        </row>
        <row r="31">
          <cell r="A31" t="str">
            <v>Compresor 125 pies 3 con martillo</v>
          </cell>
        </row>
        <row r="32">
          <cell r="A32" t="str">
            <v>Compresor 250 pies 3 con martillo</v>
          </cell>
        </row>
        <row r="33">
          <cell r="A33" t="str">
            <v>Compresor (barrido y soplado)</v>
          </cell>
        </row>
        <row r="34">
          <cell r="A34" t="str">
            <v>Compresor para penetrar roca</v>
          </cell>
        </row>
        <row r="35">
          <cell r="A35" t="str">
            <v>Cortadora de pavimento</v>
          </cell>
        </row>
        <row r="36">
          <cell r="A36" t="str">
            <v>Diferencial de 2 ton.</v>
          </cell>
        </row>
        <row r="37">
          <cell r="A37" t="str">
            <v>Diferencial de 3 ton</v>
          </cell>
        </row>
        <row r="38">
          <cell r="A38" t="str">
            <v>Equipo de control (bandas sonoras reduce velocidad) (Termohigometros, Termómetros, Galgas, etc)</v>
          </cell>
        </row>
        <row r="39">
          <cell r="A39" t="str">
            <v>Equipo de oxicorte</v>
          </cell>
        </row>
        <row r="40">
          <cell r="A40" t="str">
            <v>Equipo de perforación (TRACKDRILL)</v>
          </cell>
        </row>
        <row r="41">
          <cell r="A41" t="str">
            <v>Equipo de pintura (Compresor)</v>
          </cell>
        </row>
        <row r="42">
          <cell r="A42" t="str">
            <v>Equipo de soldadura 250 AMP</v>
          </cell>
        </row>
        <row r="43">
          <cell r="A43" t="str">
            <v>euipo de soldadura 400</v>
          </cell>
        </row>
        <row r="44">
          <cell r="A44" t="str">
            <v>euipo de soldadura 600</v>
          </cell>
        </row>
        <row r="45">
          <cell r="A45" t="str">
            <v>Equipo de topografía</v>
          </cell>
        </row>
        <row r="46">
          <cell r="A46" t="str">
            <v>Equipo manual aplicador (bandas sonoras reduce velocidad)</v>
          </cell>
        </row>
        <row r="47">
          <cell r="A47" t="str">
            <v>Esparcidor de gravilla (INCLUYE VOLQUETA)</v>
          </cell>
        </row>
        <row r="48">
          <cell r="A48" t="str">
            <v>Estación</v>
          </cell>
        </row>
        <row r="49">
          <cell r="A49" t="str">
            <v>Formaleta metálica (concreto hidraulico)</v>
          </cell>
        </row>
        <row r="50">
          <cell r="A50" t="str">
            <v>Formaleta metálica (tuberia de concreto reforzado)</v>
          </cell>
        </row>
        <row r="51">
          <cell r="A51" t="str">
            <v>Formaleta para camisa de pilote</v>
          </cell>
        </row>
        <row r="52">
          <cell r="A52" t="str">
            <v>Fresadora de pavimento</v>
          </cell>
        </row>
        <row r="53">
          <cell r="A53" t="str">
            <v>Fresadora y recicladora de pavimento</v>
          </cell>
        </row>
        <row r="54">
          <cell r="A54" t="str">
            <v>Gato para tensionamiento</v>
          </cell>
        </row>
        <row r="55">
          <cell r="A55" t="str">
            <v>Grua 10 ton</v>
          </cell>
        </row>
        <row r="56">
          <cell r="A56" t="str">
            <v>Grua (capacidad 15 ton)</v>
          </cell>
        </row>
        <row r="57">
          <cell r="A57" t="str">
            <v>Grua con torre</v>
          </cell>
        </row>
        <row r="58">
          <cell r="A58" t="str">
            <v>Grua telescópica</v>
          </cell>
        </row>
        <row r="59">
          <cell r="A59" t="str">
            <v>Guadañadora</v>
          </cell>
        </row>
        <row r="60">
          <cell r="A60" t="str">
            <v>Maquina térmica pegatachas</v>
          </cell>
        </row>
        <row r="61">
          <cell r="A61" t="str">
            <v>Mezcladora de concreto (1bulto)</v>
          </cell>
        </row>
        <row r="62">
          <cell r="A62" t="str">
            <v>Montacargas</v>
          </cell>
        </row>
        <row r="63">
          <cell r="A63" t="str">
            <v>Motobomba 3 PULGADAS</v>
          </cell>
        </row>
        <row r="64">
          <cell r="A64" t="str">
            <v>Motobomba 4 PULGADAS</v>
          </cell>
        </row>
        <row r="65">
          <cell r="A65" t="str">
            <v>Motobomba 6" DIAMETRO DE BOMBEO DE 2M³/SEG.</v>
          </cell>
        </row>
        <row r="66">
          <cell r="A66" t="str">
            <v>Motobomba de concreto</v>
          </cell>
        </row>
        <row r="67">
          <cell r="A67" t="str">
            <v>Motoniveladora</v>
          </cell>
        </row>
        <row r="68">
          <cell r="A68" t="str">
            <v>Motosierra</v>
          </cell>
        </row>
        <row r="69">
          <cell r="A69" t="str">
            <v>Pala auxiliar de piloteadora</v>
          </cell>
        </row>
        <row r="70">
          <cell r="A70" t="str">
            <v>Pala grua con martillos</v>
          </cell>
        </row>
        <row r="71">
          <cell r="A71" t="str">
            <v>Piloteadora</v>
          </cell>
        </row>
        <row r="72">
          <cell r="A72" t="str">
            <v>Planta de asfalto en caliente</v>
          </cell>
        </row>
        <row r="73">
          <cell r="A73" t="str">
            <v>Planta de asfalto en frio</v>
          </cell>
        </row>
        <row r="74">
          <cell r="A74" t="str">
            <v xml:space="preserve">Planta eléctrica </v>
          </cell>
        </row>
        <row r="75">
          <cell r="A75" t="str">
            <v>Planta trituradora</v>
          </cell>
        </row>
        <row r="76">
          <cell r="A76" t="str">
            <v>Pluma capacidad 100 kg</v>
          </cell>
        </row>
        <row r="77">
          <cell r="A77" t="str">
            <v>Pulidora (8500 REV)</v>
          </cell>
        </row>
        <row r="78">
          <cell r="A78" t="str">
            <v>Pulvimixer</v>
          </cell>
        </row>
        <row r="79">
          <cell r="A79" t="str">
            <v>Regla vibratoria L=3m</v>
          </cell>
        </row>
        <row r="80">
          <cell r="A80" t="str">
            <v>Recicladora</v>
          </cell>
        </row>
        <row r="81">
          <cell r="A81" t="str">
            <v>Retrocargador</v>
          </cell>
        </row>
        <row r="82">
          <cell r="A82" t="str">
            <v>Retroexcavadora CAT 320</v>
          </cell>
        </row>
        <row r="83">
          <cell r="A83" t="str">
            <v xml:space="preserve">Retrocargador CAT 510 </v>
          </cell>
        </row>
        <row r="84">
          <cell r="A84" t="str">
            <v>Retroexcavadora A25C</v>
          </cell>
        </row>
        <row r="85">
          <cell r="A85" t="str">
            <v>Retroexcavadora E-200 sobre orugas</v>
          </cell>
        </row>
        <row r="86">
          <cell r="A86" t="str">
            <v>Retroexcavadora E-200 sobre orugas trabajo en rio</v>
          </cell>
        </row>
        <row r="87">
          <cell r="A87" t="str">
            <v>Retroexcavadora E-200 con martillo neumatico</v>
          </cell>
        </row>
        <row r="88">
          <cell r="A88" t="str">
            <v>Retroexcavadora 428 doble trasmición</v>
          </cell>
        </row>
        <row r="89">
          <cell r="A89" t="str">
            <v>Retroexcavadora sobre llantas JD 410</v>
          </cell>
        </row>
        <row r="90">
          <cell r="A90" t="str">
            <v>Taco metálico o puntal (escamas en concreto)</v>
          </cell>
        </row>
        <row r="91">
          <cell r="A91" t="str">
            <v>Tarifa de transporte</v>
          </cell>
        </row>
        <row r="92">
          <cell r="A92" t="str">
            <v>Tarifa de transporte para  mezclas</v>
          </cell>
        </row>
        <row r="93">
          <cell r="A93" t="str">
            <v xml:space="preserve">Tarifa de transporte de mezclas para bacheo </v>
          </cell>
        </row>
        <row r="94">
          <cell r="A94" t="str">
            <v>Tarifa de transporte de estructuras metálicas en obra</v>
          </cell>
        </row>
        <row r="95">
          <cell r="A95" t="str">
            <v xml:space="preserve">Tarifa de transporte de estructuras metálicas </v>
          </cell>
        </row>
        <row r="96">
          <cell r="A96" t="str">
            <v>Terminadora de asfalto (Finisher)</v>
          </cell>
        </row>
        <row r="97">
          <cell r="A97" t="str">
            <v>Vehiculo delineador</v>
          </cell>
        </row>
        <row r="98">
          <cell r="A98" t="str">
            <v>Vibrador de concreto</v>
          </cell>
        </row>
        <row r="99">
          <cell r="A99" t="str">
            <v>Vibrocompatador Dynapac (10 ton)</v>
          </cell>
        </row>
        <row r="100">
          <cell r="A100" t="str">
            <v>Vibrocompatador Dynapac C15</v>
          </cell>
        </row>
        <row r="101">
          <cell r="A101" t="str">
            <v>Volqueta 6 m3</v>
          </cell>
        </row>
        <row r="102">
          <cell r="A102" t="str">
            <v>Equipo de sandblasting</v>
          </cell>
        </row>
        <row r="103">
          <cell r="A103" t="str">
            <v>Taladro</v>
          </cell>
        </row>
        <row r="104">
          <cell r="A104" t="str">
            <v>dispensador neumatico hit-p500</v>
          </cell>
        </row>
        <row r="106">
          <cell r="A106" t="str">
            <v>Camisa</v>
          </cell>
        </row>
      </sheetData>
      <sheetData sheetId="3">
        <row r="6">
          <cell r="A6" t="str">
            <v>ADMINISTRACION</v>
          </cell>
        </row>
        <row r="7">
          <cell r="A7" t="str">
            <v>IMPREVISTOS</v>
          </cell>
        </row>
        <row r="8">
          <cell r="A8" t="str">
            <v>UTILIDAD</v>
          </cell>
        </row>
        <row r="9">
          <cell r="A9" t="str">
            <v>PRESTACIONES</v>
          </cell>
        </row>
        <row r="10">
          <cell r="A10" t="str">
            <v>DISTANCIA ACARREO 1</v>
          </cell>
        </row>
        <row r="11">
          <cell r="A11" t="str">
            <v>DISTANCIA SUMINISTRO (MATERIAL DE LA ZONA)</v>
          </cell>
        </row>
        <row r="12">
          <cell r="A12" t="str">
            <v>DISTANCIA SUMINISTRO</v>
          </cell>
        </row>
        <row r="13">
          <cell r="A13" t="str">
            <v>DISTANCIA SUMINISTRO BASES SUB BASES AFIRMADOS</v>
          </cell>
        </row>
        <row r="14">
          <cell r="A14" t="str">
            <v>DISTANCIA DE SUMINISTRO CONCRETOS</v>
          </cell>
        </row>
        <row r="15">
          <cell r="A15" t="str">
            <v>DISTANCIA DE SUMINISTRO MEZCLAS ASFALTICAS</v>
          </cell>
        </row>
        <row r="16">
          <cell r="A16" t="str">
            <v>DISTANCIA TRANSPORTE ESTRUCTURA METALICA</v>
          </cell>
        </row>
        <row r="17">
          <cell r="A17" t="str">
            <v>CADENERO</v>
          </cell>
        </row>
        <row r="18">
          <cell r="A18" t="str">
            <v>INSPECTOR DE FABRICACION Y MONTAJE</v>
          </cell>
        </row>
        <row r="19">
          <cell r="A19" t="str">
            <v>OBRERO</v>
          </cell>
        </row>
        <row r="20">
          <cell r="A20" t="str">
            <v>OFICIAL</v>
          </cell>
        </row>
        <row r="21">
          <cell r="A21" t="str">
            <v>OFICIAL EXPERTO EN DESMONTAJE</v>
          </cell>
        </row>
        <row r="22">
          <cell r="A22" t="str">
            <v>PALETEROS</v>
          </cell>
        </row>
        <row r="23">
          <cell r="A23" t="str">
            <v>RASTRILLEROS</v>
          </cell>
        </row>
        <row r="24">
          <cell r="A24" t="str">
            <v>SOLDADOR</v>
          </cell>
        </row>
        <row r="25">
          <cell r="A25" t="str">
            <v>TOPOGRAFO</v>
          </cell>
        </row>
        <row r="26">
          <cell r="A26" t="str">
            <v>PINTOR</v>
          </cell>
        </row>
        <row r="28">
          <cell r="A28" t="str">
            <v>3 AYUDANTES</v>
          </cell>
        </row>
        <row r="29">
          <cell r="A29" t="str">
            <v>2 OBREROS</v>
          </cell>
        </row>
        <row r="30">
          <cell r="A30" t="str">
            <v>3 OBREROS</v>
          </cell>
        </row>
        <row r="31">
          <cell r="A31" t="str">
            <v>4 OBREROS</v>
          </cell>
        </row>
        <row r="32">
          <cell r="A32" t="str">
            <v>5 OBREROS</v>
          </cell>
        </row>
        <row r="33">
          <cell r="A33" t="str">
            <v>6 OBREROS</v>
          </cell>
        </row>
        <row r="34">
          <cell r="A34" t="str">
            <v>7 OBREROS</v>
          </cell>
        </row>
        <row r="35">
          <cell r="A35" t="str">
            <v>8 OBREROS</v>
          </cell>
        </row>
        <row r="36">
          <cell r="A36" t="str">
            <v>9 OBREROS</v>
          </cell>
        </row>
        <row r="37">
          <cell r="A37" t="str">
            <v>10 OBREROS</v>
          </cell>
        </row>
        <row r="38">
          <cell r="A38" t="str">
            <v>11 OBREROS</v>
          </cell>
        </row>
        <row r="39">
          <cell r="A39" t="str">
            <v>12 OBREROS</v>
          </cell>
        </row>
        <row r="40">
          <cell r="A40" t="str">
            <v>13 OBREROS</v>
          </cell>
        </row>
        <row r="41">
          <cell r="A41" t="str">
            <v>14 OBREROS</v>
          </cell>
        </row>
        <row r="42">
          <cell r="A42" t="str">
            <v>15 OBREROS</v>
          </cell>
        </row>
        <row r="43">
          <cell r="A43" t="str">
            <v>16 OBREROS</v>
          </cell>
        </row>
        <row r="44">
          <cell r="A44" t="str">
            <v>17 OBREROS</v>
          </cell>
        </row>
        <row r="45">
          <cell r="A45" t="str">
            <v>18 OBREROS</v>
          </cell>
        </row>
        <row r="46">
          <cell r="A46" t="str">
            <v>19 OBREROS</v>
          </cell>
        </row>
        <row r="47">
          <cell r="A47" t="str">
            <v>20 OBREROS</v>
          </cell>
        </row>
        <row r="48">
          <cell r="A48" t="str">
            <v>21 OBREROS</v>
          </cell>
        </row>
        <row r="49">
          <cell r="A49" t="str">
            <v>22 OBREROS</v>
          </cell>
        </row>
        <row r="50">
          <cell r="A50" t="str">
            <v>23 OBREROS</v>
          </cell>
        </row>
        <row r="51">
          <cell r="A51" t="str">
            <v>24 OBREROS</v>
          </cell>
        </row>
        <row r="52">
          <cell r="A52" t="str">
            <v>25 OBREROS</v>
          </cell>
        </row>
        <row r="53">
          <cell r="A53" t="str">
            <v>2 PALETEROS</v>
          </cell>
        </row>
        <row r="54">
          <cell r="A54" t="str">
            <v>CUADRILLA ASFALTEROS (6 obrero, 2 rastrilleros y 1 oficial)</v>
          </cell>
        </row>
        <row r="55">
          <cell r="A55" t="str">
            <v>1 ARMADOR</v>
          </cell>
        </row>
        <row r="56">
          <cell r="A56" t="str">
            <v>1 CORTADOR</v>
          </cell>
        </row>
        <row r="57">
          <cell r="A57" t="str">
            <v>1 AYUDANTE</v>
          </cell>
        </row>
        <row r="58">
          <cell r="A58" t="str">
            <v>1 NIVELETERO</v>
          </cell>
        </row>
        <row r="59">
          <cell r="A59" t="str">
            <v>CUADRILLA PARA BACHEO (6 obreroS, 2 NIVELETEROS y 1 oficial)</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UPUESTO"/>
      <sheetName val="PRESUPUESTO POR CAPITULOS"/>
      <sheetName val="APUS"/>
      <sheetName val="CANTIDADES"/>
      <sheetName val="LISTA DE MATERIALES"/>
      <sheetName val="MANO DE OBRA"/>
      <sheetName val="EQUIPO"/>
    </sheetNames>
    <sheetDataSet>
      <sheetData sheetId="0" refreshError="1"/>
      <sheetData sheetId="1" refreshError="1"/>
      <sheetData sheetId="2" refreshError="1"/>
      <sheetData sheetId="3" refreshError="1"/>
      <sheetData sheetId="4">
        <row r="11">
          <cell r="D11">
            <v>2650</v>
          </cell>
        </row>
      </sheetData>
      <sheetData sheetId="5">
        <row r="9">
          <cell r="D9">
            <v>1500</v>
          </cell>
        </row>
        <row r="38">
          <cell r="D38">
            <v>650</v>
          </cell>
        </row>
      </sheetData>
      <sheetData sheetId="6"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PERTURA"/>
      <sheetName val="VERIFICACION JURIDICA"/>
      <sheetName val="VERIFICACION FINANCIERA"/>
      <sheetName val="VERIFICACION TECNICA"/>
      <sheetName val="VTE"/>
      <sheetName val="CALIFICACION PERSONAL"/>
      <sheetName val="CORREC. ARITM."/>
      <sheetName val="PROPUESTA ECONOMICA"/>
    </sheetNames>
    <sheetDataSet>
      <sheetData sheetId="0"/>
      <sheetData sheetId="1"/>
      <sheetData sheetId="2"/>
      <sheetData sheetId="3">
        <row r="34">
          <cell r="A34" t="str">
            <v>FORMULA</v>
          </cell>
          <cell r="B34" t="str">
            <v>MEDIA</v>
          </cell>
        </row>
        <row r="35">
          <cell r="A35">
            <v>1</v>
          </cell>
          <cell r="B35">
            <v>479290441.5</v>
          </cell>
        </row>
        <row r="36">
          <cell r="A36">
            <v>2</v>
          </cell>
          <cell r="B36">
            <v>479307440.25</v>
          </cell>
        </row>
        <row r="37">
          <cell r="A37">
            <v>3</v>
          </cell>
          <cell r="B37">
            <v>480311998.63588244</v>
          </cell>
        </row>
      </sheetData>
      <sheetData sheetId="4"/>
      <sheetData sheetId="5"/>
      <sheetData sheetId="6"/>
      <sheetData sheetId="7"/>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PERTURA"/>
      <sheetName val="VERIFICACION JURIDICA"/>
      <sheetName val="VERIFICACION FINANCIERA"/>
      <sheetName val="VERIFICACION TECNICA"/>
      <sheetName val="VTE"/>
      <sheetName val="CALIFICACION PERSONAL"/>
      <sheetName val="CORREC. ARITM."/>
      <sheetName val="PROPUESTA ECONOMICA"/>
    </sheetNames>
    <sheetDataSet>
      <sheetData sheetId="0"/>
      <sheetData sheetId="1"/>
      <sheetData sheetId="2"/>
      <sheetData sheetId="3">
        <row r="34">
          <cell r="A34" t="str">
            <v>FORMULA</v>
          </cell>
          <cell r="B34" t="str">
            <v>MEDIA</v>
          </cell>
        </row>
        <row r="35">
          <cell r="A35">
            <v>1</v>
          </cell>
          <cell r="B35">
            <v>479290441.5</v>
          </cell>
        </row>
        <row r="36">
          <cell r="A36">
            <v>2</v>
          </cell>
          <cell r="B36">
            <v>479307440.25</v>
          </cell>
        </row>
        <row r="37">
          <cell r="A37">
            <v>3</v>
          </cell>
          <cell r="B37">
            <v>480311998.63588244</v>
          </cell>
        </row>
      </sheetData>
      <sheetData sheetId="4">
        <row r="10">
          <cell r="O10">
            <v>6910808909</v>
          </cell>
        </row>
      </sheetData>
      <sheetData sheetId="5"/>
      <sheetData sheetId="6">
        <row r="85">
          <cell r="N85">
            <v>479324439</v>
          </cell>
        </row>
      </sheetData>
      <sheetData sheetId="7"/>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upuesto"/>
      <sheetName val="Apus_Preliminares"/>
      <sheetName val="Apus_Cimentación_Est.Met"/>
      <sheetName val="Apus_HS"/>
      <sheetName val="Apus_In.Elect"/>
      <sheetName val="Apus_Cubierta"/>
      <sheetName val="Insumos"/>
      <sheetName val="Equipo_Trans "/>
      <sheetName val="M.Obra"/>
      <sheetName val="ESP.GENERAL"/>
    </sheetNames>
    <sheetDataSet>
      <sheetData sheetId="0" refreshError="1"/>
      <sheetData sheetId="1" refreshError="1"/>
      <sheetData sheetId="2" refreshError="1"/>
      <sheetData sheetId="3" refreshError="1"/>
      <sheetData sheetId="4" refreshError="1"/>
      <sheetData sheetId="5" refreshError="1"/>
      <sheetData sheetId="6">
        <row r="4">
          <cell r="A4" t="str">
            <v>A</v>
          </cell>
        </row>
        <row r="5">
          <cell r="A5">
            <v>1</v>
          </cell>
        </row>
        <row r="6">
          <cell r="A6" t="str">
            <v>A12</v>
          </cell>
        </row>
        <row r="7">
          <cell r="A7" t="str">
            <v>A01</v>
          </cell>
        </row>
        <row r="8">
          <cell r="A8" t="str">
            <v>A13</v>
          </cell>
        </row>
        <row r="9">
          <cell r="A9" t="str">
            <v>A11</v>
          </cell>
        </row>
        <row r="10">
          <cell r="A10" t="str">
            <v>A02</v>
          </cell>
        </row>
        <row r="11">
          <cell r="A11" t="str">
            <v>A04</v>
          </cell>
        </row>
        <row r="12">
          <cell r="A12" t="str">
            <v>A05</v>
          </cell>
        </row>
        <row r="13">
          <cell r="A13" t="str">
            <v>A03</v>
          </cell>
        </row>
        <row r="14">
          <cell r="A14" t="str">
            <v>A14</v>
          </cell>
        </row>
        <row r="15">
          <cell r="A15" t="str">
            <v>A06</v>
          </cell>
        </row>
        <row r="16">
          <cell r="A16" t="str">
            <v>A07</v>
          </cell>
        </row>
        <row r="17">
          <cell r="A17" t="str">
            <v>A08</v>
          </cell>
        </row>
        <row r="18">
          <cell r="A18" t="str">
            <v>A09</v>
          </cell>
        </row>
        <row r="19">
          <cell r="A19" t="str">
            <v>A15</v>
          </cell>
        </row>
        <row r="20">
          <cell r="A20" t="str">
            <v>A16</v>
          </cell>
        </row>
        <row r="21">
          <cell r="A21" t="str">
            <v>A17</v>
          </cell>
        </row>
        <row r="22">
          <cell r="A22" t="str">
            <v>A18</v>
          </cell>
        </row>
        <row r="23">
          <cell r="A23" t="str">
            <v>A19</v>
          </cell>
        </row>
        <row r="24">
          <cell r="A24" t="str">
            <v>B</v>
          </cell>
        </row>
        <row r="25">
          <cell r="A25" t="str">
            <v>B01</v>
          </cell>
        </row>
        <row r="26">
          <cell r="A26" t="str">
            <v>B06</v>
          </cell>
        </row>
        <row r="27">
          <cell r="A27" t="str">
            <v>B12</v>
          </cell>
        </row>
        <row r="28">
          <cell r="A28" t="str">
            <v>B02</v>
          </cell>
        </row>
        <row r="29">
          <cell r="A29" t="str">
            <v>B07</v>
          </cell>
        </row>
        <row r="30">
          <cell r="A30" t="str">
            <v>B09</v>
          </cell>
        </row>
        <row r="31">
          <cell r="A31" t="str">
            <v>B03</v>
          </cell>
        </row>
        <row r="32">
          <cell r="A32" t="str">
            <v>B05</v>
          </cell>
        </row>
        <row r="33">
          <cell r="A33" t="str">
            <v>B04</v>
          </cell>
        </row>
        <row r="34">
          <cell r="A34" t="str">
            <v>B08</v>
          </cell>
        </row>
        <row r="35">
          <cell r="A35" t="str">
            <v>B11</v>
          </cell>
        </row>
        <row r="36">
          <cell r="A36" t="str">
            <v>B10</v>
          </cell>
        </row>
        <row r="37">
          <cell r="A37" t="str">
            <v>B13</v>
          </cell>
        </row>
        <row r="38">
          <cell r="A38" t="str">
            <v>B14</v>
          </cell>
        </row>
        <row r="39">
          <cell r="A39" t="str">
            <v>B15</v>
          </cell>
        </row>
        <row r="40">
          <cell r="A40" t="str">
            <v>C</v>
          </cell>
        </row>
        <row r="41">
          <cell r="A41" t="str">
            <v>C15</v>
          </cell>
        </row>
        <row r="42">
          <cell r="A42" t="str">
            <v>C15A</v>
          </cell>
        </row>
        <row r="43">
          <cell r="A43" t="str">
            <v>C01</v>
          </cell>
        </row>
        <row r="44">
          <cell r="A44" t="str">
            <v>C30</v>
          </cell>
        </row>
        <row r="45">
          <cell r="A45" t="str">
            <v>C03</v>
          </cell>
        </row>
        <row r="46">
          <cell r="A46" t="str">
            <v>C24</v>
          </cell>
        </row>
        <row r="47">
          <cell r="A47" t="str">
            <v>C16</v>
          </cell>
        </row>
        <row r="48">
          <cell r="A48" t="str">
            <v>C39</v>
          </cell>
        </row>
        <row r="49">
          <cell r="A49" t="str">
            <v>C40</v>
          </cell>
        </row>
        <row r="50">
          <cell r="A50" t="str">
            <v>C04</v>
          </cell>
        </row>
        <row r="51">
          <cell r="A51" t="str">
            <v>C41</v>
          </cell>
        </row>
        <row r="52">
          <cell r="A52" t="str">
            <v>C27</v>
          </cell>
        </row>
        <row r="53">
          <cell r="A53" t="str">
            <v>C29</v>
          </cell>
        </row>
        <row r="54">
          <cell r="A54" t="str">
            <v>C28</v>
          </cell>
        </row>
        <row r="55">
          <cell r="A55" t="str">
            <v>C05</v>
          </cell>
        </row>
        <row r="56">
          <cell r="A56" t="str">
            <v>C42</v>
          </cell>
        </row>
        <row r="57">
          <cell r="A57" t="str">
            <v>C23</v>
          </cell>
        </row>
        <row r="58">
          <cell r="A58" t="str">
            <v>C06</v>
          </cell>
        </row>
        <row r="59">
          <cell r="A59" t="str">
            <v>C26</v>
          </cell>
        </row>
        <row r="60">
          <cell r="A60" t="str">
            <v>C20</v>
          </cell>
        </row>
        <row r="61">
          <cell r="A61" t="str">
            <v>C22</v>
          </cell>
        </row>
        <row r="62">
          <cell r="A62" t="str">
            <v>C07</v>
          </cell>
        </row>
        <row r="63">
          <cell r="A63" t="str">
            <v>C18</v>
          </cell>
        </row>
        <row r="64">
          <cell r="A64" t="str">
            <v>C17</v>
          </cell>
        </row>
        <row r="65">
          <cell r="A65" t="str">
            <v>C38</v>
          </cell>
        </row>
        <row r="66">
          <cell r="A66" t="str">
            <v>C12</v>
          </cell>
        </row>
        <row r="67">
          <cell r="A67" t="str">
            <v>C33</v>
          </cell>
        </row>
        <row r="68">
          <cell r="A68" t="str">
            <v>C37</v>
          </cell>
        </row>
        <row r="69">
          <cell r="A69" t="str">
            <v>C36</v>
          </cell>
        </row>
        <row r="70">
          <cell r="A70" t="str">
            <v>C02</v>
          </cell>
        </row>
        <row r="71">
          <cell r="A71" t="str">
            <v>C02A</v>
          </cell>
        </row>
        <row r="72">
          <cell r="A72" t="str">
            <v>C13</v>
          </cell>
        </row>
        <row r="73">
          <cell r="A73" t="str">
            <v>C32</v>
          </cell>
        </row>
        <row r="74">
          <cell r="A74" t="str">
            <v>C21</v>
          </cell>
        </row>
        <row r="75">
          <cell r="A75" t="str">
            <v>C08</v>
          </cell>
        </row>
        <row r="76">
          <cell r="A76" t="str">
            <v>C34</v>
          </cell>
        </row>
        <row r="77">
          <cell r="A77" t="str">
            <v>C14</v>
          </cell>
        </row>
        <row r="78">
          <cell r="A78" t="str">
            <v>C35</v>
          </cell>
        </row>
        <row r="79">
          <cell r="A79" t="str">
            <v>C09</v>
          </cell>
        </row>
        <row r="80">
          <cell r="A80" t="str">
            <v>C25</v>
          </cell>
        </row>
        <row r="81">
          <cell r="A81" t="str">
            <v>C19</v>
          </cell>
        </row>
        <row r="82">
          <cell r="A82" t="str">
            <v>C10</v>
          </cell>
        </row>
        <row r="83">
          <cell r="A83" t="str">
            <v>C11</v>
          </cell>
        </row>
        <row r="84">
          <cell r="A84" t="str">
            <v>C31</v>
          </cell>
        </row>
        <row r="85">
          <cell r="A85" t="str">
            <v>C43</v>
          </cell>
        </row>
        <row r="86">
          <cell r="A86" t="str">
            <v>C44</v>
          </cell>
        </row>
        <row r="87">
          <cell r="A87" t="str">
            <v>C45</v>
          </cell>
        </row>
        <row r="88">
          <cell r="A88" t="str">
            <v>C46</v>
          </cell>
        </row>
        <row r="89">
          <cell r="A89" t="str">
            <v>C47</v>
          </cell>
        </row>
        <row r="90">
          <cell r="A90" t="str">
            <v>C48</v>
          </cell>
        </row>
        <row r="91">
          <cell r="A91" t="str">
            <v>C49</v>
          </cell>
        </row>
        <row r="92">
          <cell r="A92" t="str">
            <v>C50</v>
          </cell>
        </row>
        <row r="93">
          <cell r="A93" t="str">
            <v>C51</v>
          </cell>
        </row>
        <row r="94">
          <cell r="A94" t="str">
            <v>C52</v>
          </cell>
        </row>
        <row r="95">
          <cell r="A95" t="str">
            <v>C53</v>
          </cell>
        </row>
        <row r="96">
          <cell r="A96" t="str">
            <v>C54</v>
          </cell>
        </row>
        <row r="97">
          <cell r="A97" t="str">
            <v>C55</v>
          </cell>
        </row>
        <row r="98">
          <cell r="A98" t="str">
            <v>C56</v>
          </cell>
        </row>
        <row r="99">
          <cell r="A99" t="str">
            <v>D</v>
          </cell>
        </row>
        <row r="100">
          <cell r="A100" t="str">
            <v>D23</v>
          </cell>
        </row>
        <row r="101">
          <cell r="A101" t="str">
            <v>D22</v>
          </cell>
        </row>
        <row r="102">
          <cell r="A102" t="str">
            <v>D20</v>
          </cell>
        </row>
        <row r="103">
          <cell r="A103" t="str">
            <v>D16</v>
          </cell>
        </row>
        <row r="104">
          <cell r="A104" t="str">
            <v>D21</v>
          </cell>
        </row>
        <row r="105">
          <cell r="A105" t="str">
            <v>D17</v>
          </cell>
        </row>
        <row r="106">
          <cell r="A106" t="str">
            <v>D01</v>
          </cell>
        </row>
        <row r="107">
          <cell r="A107" t="str">
            <v>D19</v>
          </cell>
        </row>
        <row r="108">
          <cell r="A108" t="str">
            <v>D15</v>
          </cell>
        </row>
        <row r="109">
          <cell r="A109" t="str">
            <v>D18</v>
          </cell>
        </row>
        <row r="110">
          <cell r="A110" t="str">
            <v>D14</v>
          </cell>
        </row>
        <row r="111">
          <cell r="A111" t="str">
            <v>D02</v>
          </cell>
        </row>
        <row r="112">
          <cell r="A112" t="str">
            <v>D05</v>
          </cell>
        </row>
        <row r="113">
          <cell r="A113" t="str">
            <v>D03</v>
          </cell>
        </row>
        <row r="114">
          <cell r="A114" t="str">
            <v>D13</v>
          </cell>
        </row>
        <row r="115">
          <cell r="A115" t="str">
            <v>D13A</v>
          </cell>
        </row>
        <row r="116">
          <cell r="A116" t="str">
            <v>D13B</v>
          </cell>
        </row>
        <row r="117">
          <cell r="A117" t="str">
            <v>D13C</v>
          </cell>
        </row>
        <row r="118">
          <cell r="A118" t="str">
            <v>D13D</v>
          </cell>
        </row>
        <row r="119">
          <cell r="A119" t="str">
            <v>D13E</v>
          </cell>
        </row>
        <row r="120">
          <cell r="A120" t="str">
            <v>D13F</v>
          </cell>
        </row>
        <row r="121">
          <cell r="A121" t="str">
            <v>D13G</v>
          </cell>
        </row>
        <row r="122">
          <cell r="A122" t="str">
            <v>D13H</v>
          </cell>
        </row>
        <row r="123">
          <cell r="A123" t="str">
            <v>D13I</v>
          </cell>
        </row>
        <row r="124">
          <cell r="A124" t="str">
            <v>D13J</v>
          </cell>
        </row>
        <row r="125">
          <cell r="A125" t="str">
            <v>D13K</v>
          </cell>
        </row>
        <row r="126">
          <cell r="A126" t="str">
            <v>D07</v>
          </cell>
        </row>
        <row r="127">
          <cell r="A127" t="str">
            <v>D10</v>
          </cell>
        </row>
        <row r="128">
          <cell r="A128" t="str">
            <v>D04</v>
          </cell>
        </row>
        <row r="129">
          <cell r="A129" t="str">
            <v>D04A</v>
          </cell>
        </row>
        <row r="130">
          <cell r="A130" t="str">
            <v>D04B</v>
          </cell>
        </row>
        <row r="131">
          <cell r="A131" t="str">
            <v>D04C</v>
          </cell>
        </row>
        <row r="132">
          <cell r="A132" t="str">
            <v>D06</v>
          </cell>
        </row>
        <row r="133">
          <cell r="A133" t="str">
            <v>D09</v>
          </cell>
        </row>
        <row r="134">
          <cell r="A134" t="str">
            <v>D12</v>
          </cell>
        </row>
        <row r="135">
          <cell r="A135" t="str">
            <v>D08</v>
          </cell>
        </row>
        <row r="136">
          <cell r="A136" t="str">
            <v>D11</v>
          </cell>
        </row>
        <row r="137">
          <cell r="A137" t="str">
            <v>D24</v>
          </cell>
        </row>
        <row r="138">
          <cell r="A138" t="str">
            <v>D25</v>
          </cell>
        </row>
        <row r="139">
          <cell r="A139" t="str">
            <v>D26</v>
          </cell>
        </row>
        <row r="140">
          <cell r="A140" t="str">
            <v>D27</v>
          </cell>
        </row>
        <row r="141">
          <cell r="A141" t="str">
            <v>D28</v>
          </cell>
        </row>
        <row r="142">
          <cell r="A142" t="str">
            <v>D29</v>
          </cell>
        </row>
        <row r="143">
          <cell r="A143" t="str">
            <v>ELEC</v>
          </cell>
        </row>
        <row r="144">
          <cell r="A144" t="str">
            <v>ELE-01</v>
          </cell>
        </row>
        <row r="145">
          <cell r="A145" t="str">
            <v>ELE-02</v>
          </cell>
        </row>
        <row r="146">
          <cell r="A146" t="str">
            <v>ELE-03</v>
          </cell>
        </row>
        <row r="147">
          <cell r="A147" t="str">
            <v>ELE-04</v>
          </cell>
        </row>
        <row r="148">
          <cell r="A148" t="str">
            <v>ELE-05</v>
          </cell>
        </row>
        <row r="149">
          <cell r="A149" t="str">
            <v>ELE-06</v>
          </cell>
        </row>
        <row r="153">
          <cell r="A153" t="str">
            <v>E</v>
          </cell>
        </row>
        <row r="154">
          <cell r="A154" t="str">
            <v>E01</v>
          </cell>
        </row>
        <row r="155">
          <cell r="A155" t="str">
            <v>E01A</v>
          </cell>
        </row>
        <row r="156">
          <cell r="A156" t="str">
            <v>E17</v>
          </cell>
        </row>
        <row r="157">
          <cell r="A157" t="str">
            <v>E25</v>
          </cell>
        </row>
        <row r="158">
          <cell r="A158" t="str">
            <v>E09</v>
          </cell>
        </row>
        <row r="159">
          <cell r="A159" t="str">
            <v>E21</v>
          </cell>
        </row>
        <row r="160">
          <cell r="A160" t="str">
            <v>E28</v>
          </cell>
        </row>
        <row r="161">
          <cell r="A161" t="str">
            <v>E26</v>
          </cell>
        </row>
        <row r="162">
          <cell r="A162" t="str">
            <v>E02</v>
          </cell>
        </row>
        <row r="163">
          <cell r="A163" t="str">
            <v>E02A</v>
          </cell>
        </row>
        <row r="164">
          <cell r="A164" t="str">
            <v>E02B</v>
          </cell>
        </row>
        <row r="165">
          <cell r="A165" t="str">
            <v>E54</v>
          </cell>
        </row>
        <row r="166">
          <cell r="A166" t="str">
            <v>E55</v>
          </cell>
        </row>
        <row r="167">
          <cell r="A167" t="str">
            <v>E52</v>
          </cell>
        </row>
        <row r="168">
          <cell r="A168" t="str">
            <v>E53</v>
          </cell>
        </row>
        <row r="169">
          <cell r="A169" t="str">
            <v>E48</v>
          </cell>
        </row>
        <row r="170">
          <cell r="A170" t="str">
            <v>E50</v>
          </cell>
        </row>
        <row r="171">
          <cell r="A171" t="str">
            <v>E49</v>
          </cell>
        </row>
        <row r="172">
          <cell r="A172" t="str">
            <v>E51</v>
          </cell>
        </row>
        <row r="173">
          <cell r="A173" t="str">
            <v>E44</v>
          </cell>
        </row>
        <row r="174">
          <cell r="A174" t="str">
            <v>E46</v>
          </cell>
        </row>
        <row r="175">
          <cell r="A175" t="str">
            <v>E45</v>
          </cell>
        </row>
        <row r="176">
          <cell r="A176" t="str">
            <v>E47</v>
          </cell>
        </row>
        <row r="177">
          <cell r="A177" t="str">
            <v>E42</v>
          </cell>
        </row>
        <row r="178">
          <cell r="A178" t="str">
            <v>E43</v>
          </cell>
        </row>
        <row r="179">
          <cell r="A179" t="str">
            <v>E40</v>
          </cell>
        </row>
        <row r="180">
          <cell r="A180" t="str">
            <v>E41</v>
          </cell>
        </row>
        <row r="181">
          <cell r="A181" t="str">
            <v>E36</v>
          </cell>
        </row>
        <row r="182">
          <cell r="A182" t="str">
            <v>E38</v>
          </cell>
        </row>
        <row r="183">
          <cell r="A183" t="str">
            <v>E39</v>
          </cell>
        </row>
        <row r="184">
          <cell r="A184" t="str">
            <v>E37</v>
          </cell>
        </row>
        <row r="185">
          <cell r="A185" t="str">
            <v>E32</v>
          </cell>
        </row>
        <row r="186">
          <cell r="A186" t="str">
            <v>E34</v>
          </cell>
        </row>
        <row r="187">
          <cell r="A187" t="str">
            <v>E33</v>
          </cell>
        </row>
        <row r="188">
          <cell r="A188" t="str">
            <v>E35</v>
          </cell>
        </row>
        <row r="189">
          <cell r="A189" t="str">
            <v>E03</v>
          </cell>
        </row>
        <row r="190">
          <cell r="A190" t="str">
            <v>E23</v>
          </cell>
        </row>
        <row r="191">
          <cell r="A191" t="str">
            <v>E22</v>
          </cell>
        </row>
        <row r="192">
          <cell r="A192" t="str">
            <v>E04</v>
          </cell>
        </row>
        <row r="193">
          <cell r="A193" t="str">
            <v>E05</v>
          </cell>
        </row>
        <row r="194">
          <cell r="A194" t="str">
            <v>E24</v>
          </cell>
        </row>
        <row r="195">
          <cell r="A195" t="str">
            <v>E68</v>
          </cell>
        </row>
        <row r="196">
          <cell r="A196" t="str">
            <v>E69</v>
          </cell>
        </row>
        <row r="197">
          <cell r="A197" t="str">
            <v>E70</v>
          </cell>
        </row>
        <row r="198">
          <cell r="A198" t="str">
            <v>E71</v>
          </cell>
        </row>
        <row r="199">
          <cell r="A199" t="str">
            <v>E06</v>
          </cell>
        </row>
        <row r="200">
          <cell r="A200" t="str">
            <v>E07</v>
          </cell>
        </row>
        <row r="201">
          <cell r="A201" t="str">
            <v>E08</v>
          </cell>
        </row>
        <row r="202">
          <cell r="A202" t="str">
            <v>E31</v>
          </cell>
        </row>
        <row r="203">
          <cell r="A203" t="str">
            <v>E30</v>
          </cell>
        </row>
        <row r="204">
          <cell r="A204" t="str">
            <v>E10</v>
          </cell>
        </row>
        <row r="205">
          <cell r="A205" t="str">
            <v>E29</v>
          </cell>
        </row>
        <row r="206">
          <cell r="A206" t="str">
            <v>E11</v>
          </cell>
        </row>
        <row r="207">
          <cell r="A207" t="str">
            <v>E60</v>
          </cell>
        </row>
        <row r="208">
          <cell r="A208" t="str">
            <v>E61</v>
          </cell>
        </row>
        <row r="209">
          <cell r="A209" t="str">
            <v>E58</v>
          </cell>
        </row>
        <row r="210">
          <cell r="A210" t="str">
            <v>E59</v>
          </cell>
        </row>
        <row r="211">
          <cell r="A211" t="str">
            <v>E56</v>
          </cell>
        </row>
        <row r="212">
          <cell r="A212" t="str">
            <v>E57</v>
          </cell>
        </row>
        <row r="213">
          <cell r="A213" t="str">
            <v>E66</v>
          </cell>
        </row>
        <row r="214">
          <cell r="A214" t="str">
            <v>E67</v>
          </cell>
        </row>
        <row r="215">
          <cell r="A215" t="str">
            <v>E67A</v>
          </cell>
        </row>
        <row r="216">
          <cell r="A216" t="str">
            <v>E67B</v>
          </cell>
        </row>
        <row r="217">
          <cell r="A217" t="str">
            <v>E64</v>
          </cell>
        </row>
        <row r="218">
          <cell r="A218" t="str">
            <v>E65</v>
          </cell>
        </row>
        <row r="219">
          <cell r="A219" t="str">
            <v>E62</v>
          </cell>
        </row>
        <row r="220">
          <cell r="A220" t="str">
            <v>E63</v>
          </cell>
        </row>
        <row r="221">
          <cell r="A221" t="str">
            <v>E13</v>
          </cell>
        </row>
        <row r="222">
          <cell r="A222" t="str">
            <v>E12</v>
          </cell>
        </row>
        <row r="223">
          <cell r="A223" t="str">
            <v>E14</v>
          </cell>
        </row>
        <row r="224">
          <cell r="A224" t="str">
            <v>E15</v>
          </cell>
        </row>
        <row r="225">
          <cell r="A225" t="str">
            <v>E16</v>
          </cell>
        </row>
        <row r="226">
          <cell r="A226" t="str">
            <v>E18</v>
          </cell>
        </row>
        <row r="227">
          <cell r="A227" t="str">
            <v>E19</v>
          </cell>
        </row>
        <row r="228">
          <cell r="A228" t="str">
            <v>E27</v>
          </cell>
        </row>
        <row r="229">
          <cell r="A229" t="str">
            <v>E20</v>
          </cell>
        </row>
        <row r="230">
          <cell r="A230" t="str">
            <v>E72</v>
          </cell>
        </row>
        <row r="231">
          <cell r="A231" t="str">
            <v>E76</v>
          </cell>
        </row>
        <row r="232">
          <cell r="A232" t="str">
            <v>E77</v>
          </cell>
        </row>
        <row r="233">
          <cell r="A233" t="str">
            <v>E78</v>
          </cell>
        </row>
        <row r="234">
          <cell r="A234" t="str">
            <v>F</v>
          </cell>
        </row>
        <row r="235">
          <cell r="A235" t="str">
            <v>F09</v>
          </cell>
        </row>
        <row r="236">
          <cell r="A236" t="str">
            <v>F02</v>
          </cell>
        </row>
        <row r="237">
          <cell r="A237" t="str">
            <v>F01</v>
          </cell>
        </row>
        <row r="238">
          <cell r="A238" t="str">
            <v>F03</v>
          </cell>
        </row>
        <row r="239">
          <cell r="A239" t="str">
            <v>F07</v>
          </cell>
        </row>
        <row r="240">
          <cell r="A240" t="str">
            <v>F11</v>
          </cell>
        </row>
        <row r="241">
          <cell r="A241" t="str">
            <v>F08</v>
          </cell>
        </row>
        <row r="242">
          <cell r="A242" t="str">
            <v>F05</v>
          </cell>
        </row>
        <row r="243">
          <cell r="A243" t="str">
            <v>F04</v>
          </cell>
        </row>
        <row r="244">
          <cell r="A244" t="str">
            <v>F06</v>
          </cell>
        </row>
        <row r="245">
          <cell r="A245" t="str">
            <v>F10</v>
          </cell>
        </row>
        <row r="246">
          <cell r="A246" t="str">
            <v>F12</v>
          </cell>
        </row>
        <row r="247">
          <cell r="A247" t="str">
            <v>F13</v>
          </cell>
        </row>
        <row r="248">
          <cell r="A248" t="str">
            <v>F14</v>
          </cell>
        </row>
        <row r="249">
          <cell r="A249" t="str">
            <v>F15</v>
          </cell>
        </row>
        <row r="250">
          <cell r="A250" t="str">
            <v>G</v>
          </cell>
        </row>
        <row r="251">
          <cell r="A251" t="str">
            <v>G1</v>
          </cell>
        </row>
        <row r="252">
          <cell r="A252" t="str">
            <v>G2</v>
          </cell>
        </row>
        <row r="253">
          <cell r="A253" t="str">
            <v>G3</v>
          </cell>
        </row>
        <row r="254">
          <cell r="A254" t="str">
            <v>G4</v>
          </cell>
        </row>
        <row r="255">
          <cell r="A255" t="str">
            <v>H</v>
          </cell>
        </row>
        <row r="256">
          <cell r="A256" t="str">
            <v>H11</v>
          </cell>
        </row>
        <row r="257">
          <cell r="A257" t="str">
            <v>H08</v>
          </cell>
        </row>
        <row r="258">
          <cell r="A258" t="str">
            <v>H01</v>
          </cell>
        </row>
        <row r="259">
          <cell r="A259" t="str">
            <v>H02</v>
          </cell>
        </row>
        <row r="260">
          <cell r="A260" t="str">
            <v>H12</v>
          </cell>
        </row>
        <row r="261">
          <cell r="A261" t="str">
            <v>H03</v>
          </cell>
        </row>
        <row r="262">
          <cell r="A262" t="str">
            <v>H04</v>
          </cell>
        </row>
        <row r="263">
          <cell r="A263" t="str">
            <v>H13</v>
          </cell>
        </row>
        <row r="264">
          <cell r="A264" t="str">
            <v>H09</v>
          </cell>
        </row>
        <row r="265">
          <cell r="A265" t="str">
            <v>H10</v>
          </cell>
        </row>
        <row r="266">
          <cell r="A266" t="str">
            <v>H15</v>
          </cell>
        </row>
        <row r="267">
          <cell r="A267" t="str">
            <v>H16</v>
          </cell>
        </row>
        <row r="268">
          <cell r="A268" t="str">
            <v>H05</v>
          </cell>
        </row>
        <row r="269">
          <cell r="A269" t="str">
            <v>H06</v>
          </cell>
        </row>
        <row r="270">
          <cell r="A270" t="str">
            <v>H07</v>
          </cell>
        </row>
        <row r="271">
          <cell r="A271" t="str">
            <v>H14</v>
          </cell>
        </row>
        <row r="272">
          <cell r="A272" t="str">
            <v>H17</v>
          </cell>
        </row>
        <row r="273">
          <cell r="A273" t="str">
            <v>H18</v>
          </cell>
        </row>
        <row r="274">
          <cell r="A274" t="str">
            <v>H19</v>
          </cell>
        </row>
        <row r="275">
          <cell r="A275" t="str">
            <v>H20</v>
          </cell>
        </row>
        <row r="276">
          <cell r="A276" t="str">
            <v>H21</v>
          </cell>
        </row>
        <row r="277">
          <cell r="A277" t="str">
            <v>I</v>
          </cell>
        </row>
        <row r="279">
          <cell r="A279" t="str">
            <v>J</v>
          </cell>
        </row>
        <row r="280">
          <cell r="A280" t="str">
            <v>J02</v>
          </cell>
        </row>
        <row r="281">
          <cell r="A281" t="str">
            <v>J06</v>
          </cell>
        </row>
        <row r="282">
          <cell r="A282" t="str">
            <v>J12</v>
          </cell>
        </row>
        <row r="283">
          <cell r="A283" t="str">
            <v>J01</v>
          </cell>
        </row>
        <row r="284">
          <cell r="A284" t="str">
            <v>J08</v>
          </cell>
        </row>
        <row r="285">
          <cell r="A285" t="str">
            <v>J07</v>
          </cell>
        </row>
        <row r="286">
          <cell r="A286" t="str">
            <v>J07A</v>
          </cell>
        </row>
        <row r="287">
          <cell r="A287" t="str">
            <v>J05</v>
          </cell>
        </row>
        <row r="288">
          <cell r="A288" t="str">
            <v>J11</v>
          </cell>
        </row>
        <row r="289">
          <cell r="A289">
            <v>0</v>
          </cell>
        </row>
        <row r="290">
          <cell r="A290" t="str">
            <v>J10</v>
          </cell>
        </row>
        <row r="291">
          <cell r="A291" t="str">
            <v>J04</v>
          </cell>
        </row>
        <row r="292">
          <cell r="A292" t="str">
            <v>J09</v>
          </cell>
        </row>
        <row r="293">
          <cell r="A293" t="str">
            <v>J15</v>
          </cell>
        </row>
        <row r="294">
          <cell r="A294" t="str">
            <v>J20</v>
          </cell>
        </row>
        <row r="295">
          <cell r="A295" t="str">
            <v>K</v>
          </cell>
        </row>
        <row r="296">
          <cell r="A296" t="str">
            <v>K10</v>
          </cell>
        </row>
        <row r="297">
          <cell r="A297" t="str">
            <v>K11</v>
          </cell>
        </row>
        <row r="298">
          <cell r="A298" t="str">
            <v>K13</v>
          </cell>
        </row>
        <row r="299">
          <cell r="A299" t="str">
            <v>K14</v>
          </cell>
        </row>
        <row r="300">
          <cell r="A300" t="str">
            <v>K06</v>
          </cell>
        </row>
        <row r="301">
          <cell r="A301" t="str">
            <v>K07</v>
          </cell>
        </row>
        <row r="302">
          <cell r="A302" t="str">
            <v>K17</v>
          </cell>
        </row>
        <row r="303">
          <cell r="A303" t="str">
            <v>K18</v>
          </cell>
        </row>
        <row r="304">
          <cell r="A304" t="str">
            <v>K08</v>
          </cell>
        </row>
        <row r="305">
          <cell r="A305" t="str">
            <v>K19</v>
          </cell>
        </row>
        <row r="306">
          <cell r="A306" t="str">
            <v>K09</v>
          </cell>
        </row>
        <row r="307">
          <cell r="A307" t="str">
            <v>K12</v>
          </cell>
        </row>
        <row r="308">
          <cell r="A308" t="str">
            <v>K16</v>
          </cell>
        </row>
        <row r="309">
          <cell r="A309" t="str">
            <v>K02</v>
          </cell>
        </row>
        <row r="310">
          <cell r="A310" t="str">
            <v>K15</v>
          </cell>
        </row>
        <row r="311">
          <cell r="A311" t="str">
            <v>K01</v>
          </cell>
        </row>
        <row r="312">
          <cell r="A312" t="str">
            <v>K03</v>
          </cell>
        </row>
        <row r="313">
          <cell r="A313" t="str">
            <v>K04</v>
          </cell>
        </row>
        <row r="314">
          <cell r="A314" t="str">
            <v>K05</v>
          </cell>
        </row>
        <row r="315">
          <cell r="A315" t="str">
            <v>K20</v>
          </cell>
        </row>
        <row r="316">
          <cell r="A316" t="str">
            <v>K21</v>
          </cell>
        </row>
        <row r="317">
          <cell r="A317" t="str">
            <v>K22</v>
          </cell>
        </row>
        <row r="318">
          <cell r="A318" t="str">
            <v>K23</v>
          </cell>
        </row>
        <row r="319">
          <cell r="A319" t="str">
            <v>L</v>
          </cell>
        </row>
        <row r="320">
          <cell r="A320" t="str">
            <v>L12</v>
          </cell>
        </row>
        <row r="321">
          <cell r="A321" t="str">
            <v>L02</v>
          </cell>
        </row>
        <row r="322">
          <cell r="A322" t="str">
            <v>L01</v>
          </cell>
        </row>
        <row r="323">
          <cell r="A323" t="str">
            <v>L11</v>
          </cell>
        </row>
        <row r="324">
          <cell r="A324" t="str">
            <v>L03</v>
          </cell>
        </row>
        <row r="325">
          <cell r="A325" t="str">
            <v>L04</v>
          </cell>
        </row>
        <row r="326">
          <cell r="A326" t="str">
            <v>L05</v>
          </cell>
        </row>
        <row r="327">
          <cell r="A327" t="str">
            <v>L06</v>
          </cell>
        </row>
        <row r="328">
          <cell r="A328" t="str">
            <v>L07</v>
          </cell>
        </row>
        <row r="329">
          <cell r="A329" t="str">
            <v>L08</v>
          </cell>
        </row>
        <row r="330">
          <cell r="A330" t="str">
            <v>L09</v>
          </cell>
        </row>
        <row r="331">
          <cell r="A331" t="str">
            <v>L10</v>
          </cell>
        </row>
        <row r="332">
          <cell r="A332" t="str">
            <v>L13</v>
          </cell>
        </row>
        <row r="333">
          <cell r="A333" t="str">
            <v>L14</v>
          </cell>
        </row>
        <row r="334">
          <cell r="A334" t="str">
            <v>L15</v>
          </cell>
        </row>
        <row r="335">
          <cell r="A335" t="str">
            <v>L16</v>
          </cell>
        </row>
        <row r="336">
          <cell r="A336" t="str">
            <v>L17</v>
          </cell>
        </row>
        <row r="337">
          <cell r="A337" t="str">
            <v>L18</v>
          </cell>
        </row>
        <row r="338">
          <cell r="A338" t="str">
            <v>L19</v>
          </cell>
        </row>
        <row r="339">
          <cell r="A339" t="str">
            <v>L20</v>
          </cell>
        </row>
        <row r="340">
          <cell r="A340" t="str">
            <v>L21</v>
          </cell>
        </row>
        <row r="341">
          <cell r="A341" t="str">
            <v>L22</v>
          </cell>
        </row>
        <row r="342">
          <cell r="A342" t="str">
            <v>L23</v>
          </cell>
        </row>
        <row r="343">
          <cell r="A343" t="str">
            <v>L24</v>
          </cell>
        </row>
        <row r="344">
          <cell r="A344" t="str">
            <v>L25</v>
          </cell>
        </row>
        <row r="345">
          <cell r="A345" t="str">
            <v>L26</v>
          </cell>
        </row>
        <row r="346">
          <cell r="A346" t="str">
            <v>L27</v>
          </cell>
        </row>
        <row r="347">
          <cell r="A347" t="str">
            <v>M</v>
          </cell>
        </row>
        <row r="348">
          <cell r="A348" t="str">
            <v>M01</v>
          </cell>
        </row>
        <row r="349">
          <cell r="A349" t="str">
            <v>M02</v>
          </cell>
        </row>
        <row r="352">
          <cell r="A352" t="str">
            <v>O</v>
          </cell>
        </row>
        <row r="353">
          <cell r="A353" t="str">
            <v>O36</v>
          </cell>
        </row>
        <row r="354">
          <cell r="A354" t="str">
            <v>O12</v>
          </cell>
        </row>
        <row r="355">
          <cell r="A355" t="str">
            <v>O32</v>
          </cell>
        </row>
        <row r="356">
          <cell r="A356" t="str">
            <v>O39</v>
          </cell>
        </row>
        <row r="357">
          <cell r="A357" t="str">
            <v>O28</v>
          </cell>
        </row>
        <row r="358">
          <cell r="A358" t="str">
            <v>O01</v>
          </cell>
        </row>
        <row r="359">
          <cell r="A359" t="str">
            <v>O33</v>
          </cell>
        </row>
        <row r="360">
          <cell r="A360" t="str">
            <v>O24</v>
          </cell>
        </row>
        <row r="361">
          <cell r="A361" t="str">
            <v>O02</v>
          </cell>
        </row>
        <row r="362">
          <cell r="A362" t="str">
            <v>O03</v>
          </cell>
        </row>
        <row r="363">
          <cell r="A363" t="str">
            <v>O22</v>
          </cell>
        </row>
        <row r="364">
          <cell r="A364" t="str">
            <v>O06</v>
          </cell>
        </row>
        <row r="365">
          <cell r="A365" t="str">
            <v>O27</v>
          </cell>
        </row>
        <row r="366">
          <cell r="A366" t="str">
            <v>O26</v>
          </cell>
        </row>
        <row r="367">
          <cell r="A367" t="str">
            <v>O07</v>
          </cell>
        </row>
        <row r="368">
          <cell r="A368" t="str">
            <v>O08</v>
          </cell>
        </row>
        <row r="369">
          <cell r="A369" t="str">
            <v>O08A</v>
          </cell>
        </row>
        <row r="370">
          <cell r="A370" t="str">
            <v>O09</v>
          </cell>
        </row>
        <row r="371">
          <cell r="A371" t="str">
            <v>O37</v>
          </cell>
        </row>
        <row r="372">
          <cell r="A372" t="str">
            <v>O10</v>
          </cell>
        </row>
        <row r="373">
          <cell r="A373" t="str">
            <v>O11</v>
          </cell>
        </row>
        <row r="374">
          <cell r="A374" t="str">
            <v>O38</v>
          </cell>
        </row>
        <row r="375">
          <cell r="A375" t="str">
            <v>O29</v>
          </cell>
        </row>
        <row r="376">
          <cell r="A376" t="str">
            <v>O05</v>
          </cell>
        </row>
        <row r="377">
          <cell r="A377" t="str">
            <v>O31</v>
          </cell>
        </row>
        <row r="378">
          <cell r="A378" t="str">
            <v>O13</v>
          </cell>
        </row>
        <row r="379">
          <cell r="A379" t="str">
            <v>O14</v>
          </cell>
        </row>
        <row r="380">
          <cell r="A380" t="str">
            <v>O15</v>
          </cell>
        </row>
        <row r="381">
          <cell r="A381" t="str">
            <v>O04</v>
          </cell>
        </row>
        <row r="382">
          <cell r="A382" t="str">
            <v>O16</v>
          </cell>
        </row>
        <row r="383">
          <cell r="A383" t="str">
            <v>O17</v>
          </cell>
        </row>
        <row r="384">
          <cell r="A384" t="str">
            <v>O30</v>
          </cell>
        </row>
        <row r="385">
          <cell r="A385" t="str">
            <v>O35</v>
          </cell>
        </row>
        <row r="386">
          <cell r="A386" t="str">
            <v>O25</v>
          </cell>
        </row>
        <row r="387">
          <cell r="A387" t="str">
            <v>O18</v>
          </cell>
        </row>
        <row r="388">
          <cell r="A388" t="str">
            <v>O34</v>
          </cell>
        </row>
        <row r="389">
          <cell r="A389" t="str">
            <v>O19</v>
          </cell>
        </row>
        <row r="390">
          <cell r="A390" t="str">
            <v>O20</v>
          </cell>
        </row>
        <row r="391">
          <cell r="A391" t="str">
            <v>O20A</v>
          </cell>
        </row>
        <row r="392">
          <cell r="A392" t="str">
            <v>O21</v>
          </cell>
        </row>
        <row r="393">
          <cell r="A393" t="str">
            <v>O23</v>
          </cell>
        </row>
        <row r="394">
          <cell r="A394" t="str">
            <v>O40</v>
          </cell>
        </row>
        <row r="395">
          <cell r="A395" t="str">
            <v>O41</v>
          </cell>
        </row>
        <row r="396">
          <cell r="A396" t="str">
            <v>O42</v>
          </cell>
        </row>
        <row r="397">
          <cell r="A397" t="str">
            <v>O43</v>
          </cell>
        </row>
        <row r="398">
          <cell r="A398" t="str">
            <v>O44</v>
          </cell>
        </row>
        <row r="399">
          <cell r="A399" t="str">
            <v>O45</v>
          </cell>
        </row>
        <row r="403">
          <cell r="A403" t="str">
            <v>P</v>
          </cell>
        </row>
        <row r="404">
          <cell r="A404" t="str">
            <v>P12</v>
          </cell>
        </row>
        <row r="405">
          <cell r="A405" t="str">
            <v>P11</v>
          </cell>
        </row>
        <row r="406">
          <cell r="A406" t="str">
            <v>P09</v>
          </cell>
        </row>
        <row r="407">
          <cell r="A407" t="str">
            <v>P01</v>
          </cell>
        </row>
        <row r="408">
          <cell r="A408" t="str">
            <v>P16</v>
          </cell>
        </row>
        <row r="409">
          <cell r="A409" t="str">
            <v>P17</v>
          </cell>
        </row>
        <row r="410">
          <cell r="A410" t="str">
            <v>P15</v>
          </cell>
        </row>
        <row r="411">
          <cell r="A411" t="str">
            <v>P02</v>
          </cell>
        </row>
        <row r="412">
          <cell r="A412" t="str">
            <v>P04</v>
          </cell>
        </row>
        <row r="413">
          <cell r="A413" t="str">
            <v>P03</v>
          </cell>
        </row>
        <row r="414">
          <cell r="A414" t="str">
            <v>P10</v>
          </cell>
        </row>
        <row r="415">
          <cell r="A415" t="str">
            <v>P05</v>
          </cell>
        </row>
        <row r="416">
          <cell r="A416" t="str">
            <v>P07</v>
          </cell>
        </row>
        <row r="417">
          <cell r="A417" t="str">
            <v>P13</v>
          </cell>
        </row>
        <row r="418">
          <cell r="A418" t="str">
            <v>P14</v>
          </cell>
        </row>
        <row r="419">
          <cell r="A419" t="str">
            <v>P06</v>
          </cell>
        </row>
        <row r="420">
          <cell r="A420" t="str">
            <v>P08</v>
          </cell>
        </row>
        <row r="421">
          <cell r="A421" t="str">
            <v>P18</v>
          </cell>
        </row>
        <row r="422">
          <cell r="A422" t="str">
            <v>P19</v>
          </cell>
        </row>
        <row r="423">
          <cell r="A423" t="str">
            <v>P20</v>
          </cell>
        </row>
        <row r="424">
          <cell r="A424" t="str">
            <v>P21</v>
          </cell>
        </row>
        <row r="425">
          <cell r="A425" t="str">
            <v>Q</v>
          </cell>
        </row>
        <row r="426">
          <cell r="A426" t="str">
            <v>Q06</v>
          </cell>
        </row>
        <row r="427">
          <cell r="A427" t="str">
            <v>Q02</v>
          </cell>
        </row>
        <row r="428">
          <cell r="A428" t="str">
            <v>Q03</v>
          </cell>
        </row>
        <row r="429">
          <cell r="A429" t="str">
            <v>Q05</v>
          </cell>
        </row>
        <row r="430">
          <cell r="A430" t="str">
            <v>Q01</v>
          </cell>
        </row>
        <row r="431">
          <cell r="A431" t="str">
            <v>Q04</v>
          </cell>
        </row>
        <row r="432">
          <cell r="A432" t="str">
            <v>Q07</v>
          </cell>
        </row>
        <row r="433">
          <cell r="A433" t="str">
            <v>Q08</v>
          </cell>
        </row>
        <row r="434">
          <cell r="A434" t="str">
            <v>Q09</v>
          </cell>
        </row>
        <row r="435">
          <cell r="A435" t="str">
            <v>Q10</v>
          </cell>
        </row>
        <row r="436">
          <cell r="A436" t="str">
            <v>R</v>
          </cell>
        </row>
        <row r="437">
          <cell r="A437" t="str">
            <v>R02</v>
          </cell>
        </row>
        <row r="438">
          <cell r="A438" t="str">
            <v>R01</v>
          </cell>
        </row>
        <row r="439">
          <cell r="A439" t="str">
            <v>R03</v>
          </cell>
        </row>
        <row r="440">
          <cell r="A440" t="str">
            <v>R04</v>
          </cell>
        </row>
        <row r="441">
          <cell r="A441" t="str">
            <v>R05</v>
          </cell>
        </row>
        <row r="442">
          <cell r="A442" t="str">
            <v>R06</v>
          </cell>
        </row>
        <row r="443">
          <cell r="A443" t="str">
            <v>R07</v>
          </cell>
        </row>
        <row r="444">
          <cell r="A444" t="str">
            <v>S</v>
          </cell>
        </row>
        <row r="445">
          <cell r="A445" t="str">
            <v>S108</v>
          </cell>
        </row>
        <row r="446">
          <cell r="A446" t="str">
            <v>S122</v>
          </cell>
        </row>
        <row r="447">
          <cell r="A447" t="str">
            <v>S169</v>
          </cell>
        </row>
        <row r="448">
          <cell r="A448" t="str">
            <v>S170</v>
          </cell>
        </row>
        <row r="449">
          <cell r="A449" t="str">
            <v>S90</v>
          </cell>
        </row>
        <row r="450">
          <cell r="A450" t="str">
            <v>S163</v>
          </cell>
        </row>
        <row r="451">
          <cell r="A451" t="str">
            <v>S91</v>
          </cell>
        </row>
        <row r="452">
          <cell r="A452" t="str">
            <v>S89</v>
          </cell>
        </row>
        <row r="453">
          <cell r="A453" t="str">
            <v>S235</v>
          </cell>
        </row>
        <row r="454">
          <cell r="A454" t="str">
            <v>S92</v>
          </cell>
        </row>
        <row r="455">
          <cell r="A455" t="str">
            <v>S177</v>
          </cell>
        </row>
        <row r="456">
          <cell r="A456" t="str">
            <v>S93</v>
          </cell>
        </row>
        <row r="457">
          <cell r="A457" t="str">
            <v>S178</v>
          </cell>
        </row>
        <row r="458">
          <cell r="A458" t="str">
            <v>S179</v>
          </cell>
        </row>
        <row r="459">
          <cell r="A459" t="str">
            <v>S01</v>
          </cell>
        </row>
        <row r="460">
          <cell r="A460" t="str">
            <v>S01A</v>
          </cell>
        </row>
        <row r="461">
          <cell r="A461" t="str">
            <v>S02</v>
          </cell>
        </row>
        <row r="462">
          <cell r="A462" t="str">
            <v>S130</v>
          </cell>
        </row>
        <row r="463">
          <cell r="A463" t="str">
            <v>S133</v>
          </cell>
        </row>
        <row r="464">
          <cell r="A464" t="str">
            <v>S98</v>
          </cell>
        </row>
        <row r="465">
          <cell r="A465" t="str">
            <v>S99</v>
          </cell>
        </row>
        <row r="466">
          <cell r="A466" t="str">
            <v>S136</v>
          </cell>
        </row>
        <row r="467">
          <cell r="A467" t="str">
            <v>S117</v>
          </cell>
        </row>
        <row r="468">
          <cell r="A468" t="str">
            <v>S116</v>
          </cell>
        </row>
        <row r="469">
          <cell r="A469" t="str">
            <v>S04</v>
          </cell>
        </row>
        <row r="470">
          <cell r="A470" t="str">
            <v>S115</v>
          </cell>
        </row>
        <row r="471">
          <cell r="A471" t="str">
            <v>S03</v>
          </cell>
        </row>
        <row r="472">
          <cell r="A472" t="str">
            <v>S05</v>
          </cell>
        </row>
        <row r="473">
          <cell r="A473" t="str">
            <v>S145</v>
          </cell>
        </row>
        <row r="474">
          <cell r="A474" t="str">
            <v>S06</v>
          </cell>
        </row>
        <row r="475">
          <cell r="A475" t="str">
            <v>S146</v>
          </cell>
        </row>
        <row r="476">
          <cell r="A476" t="str">
            <v>S10</v>
          </cell>
        </row>
        <row r="477">
          <cell r="A477" t="str">
            <v>S196</v>
          </cell>
        </row>
        <row r="478">
          <cell r="A478" t="str">
            <v>S113</v>
          </cell>
        </row>
        <row r="479">
          <cell r="A479" t="str">
            <v>S11</v>
          </cell>
        </row>
        <row r="480">
          <cell r="A480" t="str">
            <v>S188</v>
          </cell>
        </row>
        <row r="481">
          <cell r="A481" t="str">
            <v>S87</v>
          </cell>
        </row>
        <row r="482">
          <cell r="A482" t="str">
            <v>S88</v>
          </cell>
        </row>
        <row r="483">
          <cell r="A483" t="str">
            <v>S152</v>
          </cell>
        </row>
        <row r="484">
          <cell r="A484" t="str">
            <v>S151</v>
          </cell>
        </row>
        <row r="485">
          <cell r="A485" t="str">
            <v>S149</v>
          </cell>
        </row>
        <row r="486">
          <cell r="A486" t="str">
            <v>S239</v>
          </cell>
        </row>
        <row r="487">
          <cell r="A487" t="str">
            <v>S153</v>
          </cell>
        </row>
        <row r="488">
          <cell r="A488" t="str">
            <v>S234</v>
          </cell>
        </row>
        <row r="489">
          <cell r="A489" t="str">
            <v>S150</v>
          </cell>
        </row>
        <row r="490">
          <cell r="A490" t="str">
            <v>S217</v>
          </cell>
        </row>
        <row r="491">
          <cell r="A491" t="str">
            <v>S94</v>
          </cell>
        </row>
        <row r="492">
          <cell r="A492" t="str">
            <v>S37</v>
          </cell>
        </row>
        <row r="493">
          <cell r="A493" t="str">
            <v>S100</v>
          </cell>
        </row>
        <row r="494">
          <cell r="A494" t="str">
            <v>S101</v>
          </cell>
        </row>
        <row r="495">
          <cell r="A495" t="str">
            <v>S135</v>
          </cell>
        </row>
        <row r="496">
          <cell r="A496" t="str">
            <v>S233</v>
          </cell>
        </row>
        <row r="497">
          <cell r="A497" t="str">
            <v>S12</v>
          </cell>
        </row>
        <row r="498">
          <cell r="A498" t="str">
            <v>S13</v>
          </cell>
        </row>
        <row r="499">
          <cell r="A499" t="str">
            <v>S14</v>
          </cell>
        </row>
        <row r="500">
          <cell r="A500" t="str">
            <v>S123</v>
          </cell>
        </row>
        <row r="501">
          <cell r="A501" t="str">
            <v>S15</v>
          </cell>
        </row>
        <row r="502">
          <cell r="A502" t="str">
            <v>S138</v>
          </cell>
        </row>
        <row r="503">
          <cell r="A503" t="str">
            <v>S139</v>
          </cell>
        </row>
        <row r="504">
          <cell r="A504" t="str">
            <v>S140</v>
          </cell>
        </row>
        <row r="505">
          <cell r="A505" t="str">
            <v>S173</v>
          </cell>
        </row>
        <row r="506">
          <cell r="A506" t="str">
            <v>S16</v>
          </cell>
        </row>
        <row r="507">
          <cell r="A507" t="str">
            <v>S17</v>
          </cell>
        </row>
        <row r="508">
          <cell r="A508" t="str">
            <v>S18</v>
          </cell>
        </row>
        <row r="509">
          <cell r="A509" t="str">
            <v>S08</v>
          </cell>
        </row>
        <row r="510">
          <cell r="A510" t="str">
            <v>S19</v>
          </cell>
        </row>
        <row r="511">
          <cell r="A511" t="str">
            <v>S219</v>
          </cell>
        </row>
        <row r="512">
          <cell r="A512" t="str">
            <v>S111</v>
          </cell>
        </row>
        <row r="513">
          <cell r="A513" t="str">
            <v>S165</v>
          </cell>
        </row>
        <row r="514">
          <cell r="A514" t="str">
            <v>S213</v>
          </cell>
        </row>
        <row r="515">
          <cell r="A515" t="str">
            <v>S211</v>
          </cell>
        </row>
        <row r="516">
          <cell r="A516" t="str">
            <v>S212</v>
          </cell>
        </row>
        <row r="517">
          <cell r="A517" t="str">
            <v>S210</v>
          </cell>
        </row>
        <row r="518">
          <cell r="A518" t="str">
            <v>S207</v>
          </cell>
        </row>
        <row r="519">
          <cell r="A519" t="str">
            <v>S208</v>
          </cell>
        </row>
        <row r="520">
          <cell r="A520" t="str">
            <v>S209</v>
          </cell>
        </row>
        <row r="521">
          <cell r="A521" t="str">
            <v>S206</v>
          </cell>
        </row>
        <row r="522">
          <cell r="A522" t="str">
            <v>S203</v>
          </cell>
        </row>
        <row r="523">
          <cell r="A523" t="str">
            <v>S204</v>
          </cell>
        </row>
        <row r="524">
          <cell r="A524" t="str">
            <v>S205</v>
          </cell>
        </row>
        <row r="525">
          <cell r="A525" t="str">
            <v>S202</v>
          </cell>
        </row>
        <row r="526">
          <cell r="A526" t="str">
            <v>S200</v>
          </cell>
        </row>
        <row r="527">
          <cell r="A527" t="str">
            <v>S201</v>
          </cell>
        </row>
        <row r="528">
          <cell r="A528" t="str">
            <v>S156</v>
          </cell>
        </row>
        <row r="529">
          <cell r="A529" t="str">
            <v>S21</v>
          </cell>
        </row>
        <row r="530">
          <cell r="A530" t="str">
            <v>S155</v>
          </cell>
        </row>
        <row r="531">
          <cell r="A531" t="str">
            <v>S124</v>
          </cell>
        </row>
        <row r="532">
          <cell r="A532" t="str">
            <v>S186</v>
          </cell>
        </row>
        <row r="533">
          <cell r="A533" t="str">
            <v>S187</v>
          </cell>
        </row>
        <row r="534">
          <cell r="A534" t="str">
            <v>S106</v>
          </cell>
        </row>
        <row r="535">
          <cell r="A535" t="str">
            <v>S179</v>
          </cell>
        </row>
        <row r="536">
          <cell r="A536" t="str">
            <v>S180</v>
          </cell>
        </row>
        <row r="537">
          <cell r="A537" t="str">
            <v>S22</v>
          </cell>
        </row>
        <row r="538">
          <cell r="A538" t="str">
            <v>S195</v>
          </cell>
        </row>
        <row r="539">
          <cell r="A539" t="str">
            <v>S218</v>
          </cell>
        </row>
        <row r="540">
          <cell r="A540" t="str">
            <v>S23</v>
          </cell>
        </row>
        <row r="541">
          <cell r="A541" t="str">
            <v>S157</v>
          </cell>
        </row>
        <row r="542">
          <cell r="A542" t="str">
            <v>S112</v>
          </cell>
        </row>
        <row r="543">
          <cell r="A543" t="str">
            <v>S24</v>
          </cell>
        </row>
        <row r="544">
          <cell r="A544" t="str">
            <v>S25</v>
          </cell>
        </row>
        <row r="545">
          <cell r="A545" t="str">
            <v>S27</v>
          </cell>
        </row>
        <row r="546">
          <cell r="A546" t="str">
            <v>S118</v>
          </cell>
        </row>
        <row r="547">
          <cell r="A547" t="str">
            <v>S26</v>
          </cell>
        </row>
        <row r="548">
          <cell r="A548" t="str">
            <v>S28</v>
          </cell>
        </row>
        <row r="549">
          <cell r="A549" t="str">
            <v>S142</v>
          </cell>
        </row>
        <row r="550">
          <cell r="A550" t="str">
            <v>S143</v>
          </cell>
        </row>
        <row r="551">
          <cell r="A551" t="str">
            <v>S29</v>
          </cell>
        </row>
        <row r="552">
          <cell r="A552" t="str">
            <v>S144</v>
          </cell>
        </row>
        <row r="553">
          <cell r="A553" t="str">
            <v>S30</v>
          </cell>
        </row>
        <row r="554">
          <cell r="A554" t="str">
            <v>S109</v>
          </cell>
        </row>
        <row r="555">
          <cell r="A555" t="str">
            <v>S220</v>
          </cell>
        </row>
        <row r="556">
          <cell r="A556" t="str">
            <v>S31</v>
          </cell>
        </row>
        <row r="557">
          <cell r="A557" t="str">
            <v>S243</v>
          </cell>
        </row>
        <row r="558">
          <cell r="A558" t="str">
            <v>S32</v>
          </cell>
        </row>
        <row r="559">
          <cell r="A559" t="str">
            <v>S33</v>
          </cell>
        </row>
        <row r="560">
          <cell r="A560" t="str">
            <v>S102</v>
          </cell>
        </row>
        <row r="561">
          <cell r="A561" t="str">
            <v>S110</v>
          </cell>
        </row>
        <row r="562">
          <cell r="A562" t="str">
            <v>S232</v>
          </cell>
        </row>
        <row r="563">
          <cell r="A563" t="str">
            <v>S231</v>
          </cell>
        </row>
        <row r="564">
          <cell r="A564" t="str">
            <v>S34</v>
          </cell>
        </row>
        <row r="565">
          <cell r="A565" t="str">
            <v>S125</v>
          </cell>
        </row>
        <row r="566">
          <cell r="A566" t="str">
            <v>S126</v>
          </cell>
        </row>
        <row r="567">
          <cell r="A567" t="str">
            <v>S65</v>
          </cell>
        </row>
        <row r="568">
          <cell r="A568" t="str">
            <v>S35</v>
          </cell>
        </row>
        <row r="569">
          <cell r="A569" t="str">
            <v>S167</v>
          </cell>
        </row>
        <row r="570">
          <cell r="A570" t="str">
            <v>S36</v>
          </cell>
        </row>
        <row r="571">
          <cell r="A571" t="str">
            <v>S221</v>
          </cell>
        </row>
        <row r="572">
          <cell r="A572" t="str">
            <v>S222</v>
          </cell>
        </row>
        <row r="573">
          <cell r="A573" t="str">
            <v>S222A</v>
          </cell>
        </row>
        <row r="574">
          <cell r="A574" t="str">
            <v>S224</v>
          </cell>
        </row>
        <row r="575">
          <cell r="A575" t="str">
            <v>S105</v>
          </cell>
        </row>
        <row r="576">
          <cell r="A576" t="str">
            <v>S107</v>
          </cell>
        </row>
        <row r="577">
          <cell r="A577" t="str">
            <v>S60</v>
          </cell>
        </row>
        <row r="578">
          <cell r="A578" t="str">
            <v>S225</v>
          </cell>
        </row>
        <row r="579">
          <cell r="A579" t="str">
            <v>S226</v>
          </cell>
        </row>
        <row r="580">
          <cell r="A580" t="str">
            <v>S131</v>
          </cell>
        </row>
        <row r="581">
          <cell r="A581" t="str">
            <v>S134</v>
          </cell>
        </row>
        <row r="582">
          <cell r="A582" t="str">
            <v>S181</v>
          </cell>
        </row>
        <row r="583">
          <cell r="A583" t="str">
            <v>S182</v>
          </cell>
        </row>
        <row r="584">
          <cell r="A584" t="str">
            <v>S172</v>
          </cell>
        </row>
        <row r="585">
          <cell r="A585" t="str">
            <v>S38</v>
          </cell>
        </row>
        <row r="586">
          <cell r="A586" t="str">
            <v>S183</v>
          </cell>
        </row>
        <row r="587">
          <cell r="A587" t="str">
            <v>S39</v>
          </cell>
        </row>
        <row r="588">
          <cell r="A588" t="str">
            <v>S159</v>
          </cell>
        </row>
        <row r="589">
          <cell r="A589" t="str">
            <v>S07</v>
          </cell>
        </row>
        <row r="590">
          <cell r="A590" t="str">
            <v>S40</v>
          </cell>
        </row>
        <row r="591">
          <cell r="A591" t="str">
            <v>S158</v>
          </cell>
        </row>
        <row r="592">
          <cell r="A592" t="str">
            <v>S129</v>
          </cell>
        </row>
        <row r="593">
          <cell r="A593" t="str">
            <v>S166</v>
          </cell>
        </row>
        <row r="594">
          <cell r="A594" t="str">
            <v>S103</v>
          </cell>
        </row>
        <row r="595">
          <cell r="A595" t="str">
            <v>S104</v>
          </cell>
        </row>
        <row r="596">
          <cell r="A596" t="str">
            <v>S160</v>
          </cell>
        </row>
        <row r="597">
          <cell r="A597" t="str">
            <v>S160A</v>
          </cell>
        </row>
        <row r="598">
          <cell r="A598" t="str">
            <v>S46</v>
          </cell>
        </row>
        <row r="599">
          <cell r="A599" t="str">
            <v>S47</v>
          </cell>
        </row>
        <row r="600">
          <cell r="A600" t="str">
            <v>S48</v>
          </cell>
        </row>
        <row r="601">
          <cell r="A601" t="str">
            <v>S48A</v>
          </cell>
        </row>
        <row r="602">
          <cell r="A602" t="str">
            <v>S48B</v>
          </cell>
        </row>
        <row r="603">
          <cell r="A603" t="str">
            <v>S214</v>
          </cell>
        </row>
        <row r="604">
          <cell r="A604" t="str">
            <v>S114</v>
          </cell>
        </row>
        <row r="605">
          <cell r="A605" t="str">
            <v>S41</v>
          </cell>
        </row>
        <row r="606">
          <cell r="A606" t="str">
            <v>S120</v>
          </cell>
        </row>
        <row r="607">
          <cell r="A607" t="str">
            <v>S171</v>
          </cell>
        </row>
        <row r="608">
          <cell r="A608" t="str">
            <v>S09</v>
          </cell>
        </row>
        <row r="609">
          <cell r="A609" t="str">
            <v>S09A</v>
          </cell>
        </row>
        <row r="610">
          <cell r="A610" t="str">
            <v>S09B</v>
          </cell>
        </row>
        <row r="611">
          <cell r="A611" t="str">
            <v>S09C</v>
          </cell>
        </row>
        <row r="612">
          <cell r="A612" t="str">
            <v>S132</v>
          </cell>
        </row>
        <row r="613">
          <cell r="A613" t="str">
            <v>S242</v>
          </cell>
        </row>
        <row r="614">
          <cell r="A614" t="str">
            <v>S241</v>
          </cell>
        </row>
        <row r="615">
          <cell r="A615" t="str">
            <v>S42</v>
          </cell>
        </row>
        <row r="616">
          <cell r="A616" t="str">
            <v>S43</v>
          </cell>
        </row>
        <row r="617">
          <cell r="A617" t="str">
            <v>S44</v>
          </cell>
        </row>
        <row r="618">
          <cell r="A618" t="str">
            <v>S56</v>
          </cell>
        </row>
        <row r="619">
          <cell r="A619" t="str">
            <v>S71</v>
          </cell>
        </row>
        <row r="620">
          <cell r="A620" t="str">
            <v>S71A</v>
          </cell>
        </row>
        <row r="621">
          <cell r="A621" t="str">
            <v>S71B</v>
          </cell>
        </row>
        <row r="622">
          <cell r="A622" t="str">
            <v>S71C</v>
          </cell>
        </row>
        <row r="623">
          <cell r="A623" t="str">
            <v>S72</v>
          </cell>
        </row>
        <row r="624">
          <cell r="A624" t="str">
            <v>S45</v>
          </cell>
        </row>
        <row r="625">
          <cell r="A625" t="str">
            <v>S121</v>
          </cell>
        </row>
        <row r="626">
          <cell r="A626" t="str">
            <v>S228</v>
          </cell>
        </row>
        <row r="627">
          <cell r="A627" t="str">
            <v>S229</v>
          </cell>
        </row>
        <row r="628">
          <cell r="A628" t="str">
            <v>S230</v>
          </cell>
        </row>
        <row r="629">
          <cell r="A629" t="str">
            <v>S20</v>
          </cell>
        </row>
        <row r="630">
          <cell r="A630" t="str">
            <v>S227</v>
          </cell>
        </row>
        <row r="631">
          <cell r="A631" t="str">
            <v>S50</v>
          </cell>
        </row>
        <row r="632">
          <cell r="A632" t="str">
            <v>S162</v>
          </cell>
        </row>
        <row r="633">
          <cell r="A633" t="str">
            <v>S51</v>
          </cell>
        </row>
        <row r="634">
          <cell r="A634" t="str">
            <v>S49</v>
          </cell>
        </row>
        <row r="635">
          <cell r="A635" t="str">
            <v>S52</v>
          </cell>
        </row>
        <row r="636">
          <cell r="A636" t="str">
            <v>S53</v>
          </cell>
        </row>
        <row r="637">
          <cell r="A637" t="str">
            <v>S54</v>
          </cell>
        </row>
        <row r="638">
          <cell r="A638" t="str">
            <v>S154</v>
          </cell>
        </row>
        <row r="639">
          <cell r="A639" t="str">
            <v>S55</v>
          </cell>
        </row>
        <row r="640">
          <cell r="A640" t="str">
            <v>S59</v>
          </cell>
        </row>
        <row r="641">
          <cell r="A641" t="str">
            <v>S58</v>
          </cell>
        </row>
        <row r="642">
          <cell r="A642" t="str">
            <v>S96</v>
          </cell>
        </row>
        <row r="643">
          <cell r="A643" t="str">
            <v>S97</v>
          </cell>
        </row>
        <row r="644">
          <cell r="A644" t="str">
            <v>S57</v>
          </cell>
        </row>
        <row r="645">
          <cell r="A645" t="str">
            <v>S62</v>
          </cell>
        </row>
        <row r="646">
          <cell r="A646" t="str">
            <v>S63</v>
          </cell>
        </row>
        <row r="647">
          <cell r="A647" t="str">
            <v>S61</v>
          </cell>
        </row>
        <row r="648">
          <cell r="A648" t="str">
            <v>S164</v>
          </cell>
        </row>
        <row r="649">
          <cell r="A649" t="str">
            <v>S168</v>
          </cell>
        </row>
        <row r="650">
          <cell r="A650" t="str">
            <v>S199</v>
          </cell>
        </row>
        <row r="651">
          <cell r="A651" t="str">
            <v>S197</v>
          </cell>
        </row>
        <row r="652">
          <cell r="A652" t="str">
            <v>S198</v>
          </cell>
        </row>
        <row r="653">
          <cell r="A653" t="str">
            <v>S75</v>
          </cell>
        </row>
        <row r="654">
          <cell r="A654" t="str">
            <v>S141</v>
          </cell>
        </row>
        <row r="655">
          <cell r="A655" t="str">
            <v>S161</v>
          </cell>
        </row>
        <row r="656">
          <cell r="A656" t="str">
            <v>S66</v>
          </cell>
        </row>
        <row r="657">
          <cell r="A657" t="str">
            <v>S67</v>
          </cell>
        </row>
        <row r="658">
          <cell r="A658" t="str">
            <v>S68</v>
          </cell>
        </row>
        <row r="659">
          <cell r="A659" t="str">
            <v>S69</v>
          </cell>
        </row>
        <row r="660">
          <cell r="A660" t="str">
            <v>S215</v>
          </cell>
        </row>
        <row r="661">
          <cell r="A661" t="str">
            <v>S240</v>
          </cell>
        </row>
        <row r="662">
          <cell r="A662" t="str">
            <v>S127</v>
          </cell>
        </row>
        <row r="663">
          <cell r="A663" t="str">
            <v>S128</v>
          </cell>
        </row>
        <row r="664">
          <cell r="A664" t="str">
            <v>S64</v>
          </cell>
        </row>
        <row r="665">
          <cell r="A665" t="str">
            <v>S64A</v>
          </cell>
        </row>
        <row r="666">
          <cell r="A666" t="str">
            <v>S64B</v>
          </cell>
        </row>
        <row r="667">
          <cell r="A667" t="str">
            <v>S64C</v>
          </cell>
        </row>
        <row r="668">
          <cell r="A668" t="str">
            <v>S64D</v>
          </cell>
        </row>
        <row r="669">
          <cell r="A669" t="str">
            <v>S64E</v>
          </cell>
        </row>
        <row r="670">
          <cell r="A670" t="str">
            <v>S64F</v>
          </cell>
        </row>
        <row r="671">
          <cell r="A671" t="str">
            <v>S64G</v>
          </cell>
        </row>
        <row r="672">
          <cell r="A672" t="str">
            <v>S70</v>
          </cell>
        </row>
        <row r="673">
          <cell r="A673" t="str">
            <v>S73</v>
          </cell>
        </row>
        <row r="674">
          <cell r="A674" t="str">
            <v>S74</v>
          </cell>
        </row>
        <row r="675">
          <cell r="A675" t="str">
            <v>S95</v>
          </cell>
        </row>
        <row r="676">
          <cell r="A676" t="str">
            <v>S95A</v>
          </cell>
        </row>
        <row r="677">
          <cell r="A677" t="str">
            <v>S184</v>
          </cell>
        </row>
        <row r="678">
          <cell r="A678" t="str">
            <v>S185</v>
          </cell>
        </row>
        <row r="679">
          <cell r="A679" t="str">
            <v>S238</v>
          </cell>
        </row>
        <row r="680">
          <cell r="A680" t="str">
            <v>S77</v>
          </cell>
        </row>
        <row r="681">
          <cell r="A681" t="str">
            <v>S119</v>
          </cell>
        </row>
        <row r="682">
          <cell r="A682" t="str">
            <v>S76</v>
          </cell>
        </row>
        <row r="683">
          <cell r="A683" t="str">
            <v>S80</v>
          </cell>
        </row>
        <row r="684">
          <cell r="A684" t="str">
            <v>S78</v>
          </cell>
        </row>
        <row r="685">
          <cell r="A685" t="str">
            <v>S147</v>
          </cell>
        </row>
        <row r="686">
          <cell r="A686" t="str">
            <v>S79</v>
          </cell>
        </row>
        <row r="687">
          <cell r="A687" t="str">
            <v>S148</v>
          </cell>
        </row>
        <row r="688">
          <cell r="A688" t="str">
            <v>S194</v>
          </cell>
        </row>
        <row r="689">
          <cell r="A689" t="str">
            <v>S216</v>
          </cell>
        </row>
        <row r="690">
          <cell r="A690" t="str">
            <v>S236</v>
          </cell>
        </row>
        <row r="691">
          <cell r="A691" t="str">
            <v>S81</v>
          </cell>
        </row>
        <row r="692">
          <cell r="A692" t="str">
            <v>S82</v>
          </cell>
        </row>
        <row r="693">
          <cell r="A693" t="str">
            <v>S190</v>
          </cell>
        </row>
        <row r="694">
          <cell r="A694" t="str">
            <v>S191</v>
          </cell>
        </row>
        <row r="695">
          <cell r="A695" t="str">
            <v>S237</v>
          </cell>
        </row>
        <row r="696">
          <cell r="A696" t="str">
            <v>S192</v>
          </cell>
        </row>
        <row r="697">
          <cell r="A697" t="str">
            <v>S189</v>
          </cell>
        </row>
        <row r="698">
          <cell r="A698" t="str">
            <v>S223</v>
          </cell>
        </row>
        <row r="699">
          <cell r="A699" t="str">
            <v>S83</v>
          </cell>
        </row>
        <row r="700">
          <cell r="A700" t="str">
            <v>S176</v>
          </cell>
        </row>
        <row r="701">
          <cell r="A701" t="str">
            <v>S175</v>
          </cell>
        </row>
        <row r="702">
          <cell r="A702" t="str">
            <v>S174</v>
          </cell>
        </row>
        <row r="703">
          <cell r="A703" t="str">
            <v>S193</v>
          </cell>
        </row>
        <row r="704">
          <cell r="A704" t="str">
            <v>S84</v>
          </cell>
        </row>
        <row r="705">
          <cell r="A705" t="str">
            <v>S85</v>
          </cell>
        </row>
        <row r="706">
          <cell r="A706" t="str">
            <v>S86</v>
          </cell>
        </row>
        <row r="707">
          <cell r="A707" t="str">
            <v>S137</v>
          </cell>
        </row>
        <row r="708">
          <cell r="A708" t="str">
            <v>S244</v>
          </cell>
        </row>
        <row r="709">
          <cell r="A709" t="str">
            <v>S245</v>
          </cell>
        </row>
        <row r="710">
          <cell r="A710" t="str">
            <v>S246</v>
          </cell>
        </row>
        <row r="711">
          <cell r="A711" t="str">
            <v>S247</v>
          </cell>
        </row>
        <row r="712">
          <cell r="A712" t="str">
            <v>S248</v>
          </cell>
        </row>
        <row r="713">
          <cell r="A713" t="str">
            <v>T</v>
          </cell>
        </row>
        <row r="714">
          <cell r="A714" t="str">
            <v>T13</v>
          </cell>
        </row>
        <row r="715">
          <cell r="A715" t="str">
            <v>T14</v>
          </cell>
        </row>
        <row r="716">
          <cell r="A716" t="str">
            <v>T15</v>
          </cell>
        </row>
        <row r="717">
          <cell r="A717" t="str">
            <v>T02</v>
          </cell>
        </row>
        <row r="718">
          <cell r="A718" t="str">
            <v>T03</v>
          </cell>
        </row>
        <row r="719">
          <cell r="A719" t="str">
            <v>T12</v>
          </cell>
        </row>
        <row r="720">
          <cell r="A720" t="str">
            <v>T01</v>
          </cell>
        </row>
        <row r="721">
          <cell r="A721" t="str">
            <v>T05</v>
          </cell>
        </row>
        <row r="722">
          <cell r="A722" t="str">
            <v>T09</v>
          </cell>
        </row>
        <row r="723">
          <cell r="A723" t="str">
            <v>T10</v>
          </cell>
        </row>
        <row r="724">
          <cell r="A724" t="str">
            <v>T11</v>
          </cell>
        </row>
        <row r="725">
          <cell r="A725" t="str">
            <v>T06</v>
          </cell>
        </row>
        <row r="726">
          <cell r="A726" t="str">
            <v>T08</v>
          </cell>
        </row>
        <row r="727">
          <cell r="A727" t="str">
            <v>T16</v>
          </cell>
        </row>
        <row r="728">
          <cell r="A728" t="str">
            <v>T07</v>
          </cell>
        </row>
        <row r="729">
          <cell r="A729" t="str">
            <v>T04</v>
          </cell>
        </row>
        <row r="730">
          <cell r="A730" t="str">
            <v>T17</v>
          </cell>
        </row>
        <row r="731">
          <cell r="A731" t="str">
            <v>T18</v>
          </cell>
        </row>
        <row r="732">
          <cell r="A732" t="str">
            <v>T19</v>
          </cell>
        </row>
        <row r="733">
          <cell r="A733" t="str">
            <v>T20</v>
          </cell>
        </row>
        <row r="734">
          <cell r="A734" t="str">
            <v>T21</v>
          </cell>
        </row>
        <row r="735">
          <cell r="A735" t="str">
            <v>W</v>
          </cell>
        </row>
        <row r="736">
          <cell r="A736" t="str">
            <v>W13</v>
          </cell>
        </row>
        <row r="737">
          <cell r="A737" t="str">
            <v>W21</v>
          </cell>
        </row>
        <row r="738">
          <cell r="A738" t="str">
            <v>W22</v>
          </cell>
        </row>
        <row r="739">
          <cell r="A739" t="str">
            <v>W01</v>
          </cell>
        </row>
        <row r="740">
          <cell r="A740" t="str">
            <v>W02</v>
          </cell>
        </row>
        <row r="741">
          <cell r="A741" t="str">
            <v>W04</v>
          </cell>
        </row>
        <row r="742">
          <cell r="A742" t="str">
            <v>W34</v>
          </cell>
        </row>
        <row r="743">
          <cell r="A743" t="str">
            <v>W33</v>
          </cell>
        </row>
        <row r="744">
          <cell r="A744" t="str">
            <v>W32</v>
          </cell>
        </row>
        <row r="745">
          <cell r="A745" t="str">
            <v>W31</v>
          </cell>
        </row>
        <row r="746">
          <cell r="A746" t="str">
            <v>W36</v>
          </cell>
        </row>
        <row r="747">
          <cell r="A747" t="str">
            <v>W35</v>
          </cell>
        </row>
        <row r="748">
          <cell r="A748" t="str">
            <v>W20</v>
          </cell>
        </row>
        <row r="749">
          <cell r="A749" t="str">
            <v>W05</v>
          </cell>
        </row>
        <row r="750">
          <cell r="A750" t="str">
            <v>W25</v>
          </cell>
        </row>
        <row r="751">
          <cell r="A751" t="str">
            <v>W23</v>
          </cell>
        </row>
        <row r="752">
          <cell r="A752" t="str">
            <v>W26</v>
          </cell>
        </row>
        <row r="753">
          <cell r="A753" t="str">
            <v>W24</v>
          </cell>
        </row>
        <row r="754">
          <cell r="A754" t="str">
            <v>W29</v>
          </cell>
        </row>
        <row r="755">
          <cell r="A755" t="str">
            <v>W27</v>
          </cell>
        </row>
        <row r="756">
          <cell r="A756" t="str">
            <v>W30</v>
          </cell>
        </row>
        <row r="757">
          <cell r="A757" t="str">
            <v>W28</v>
          </cell>
        </row>
        <row r="758">
          <cell r="A758" t="str">
            <v>W12</v>
          </cell>
        </row>
        <row r="759">
          <cell r="A759" t="str">
            <v>W06</v>
          </cell>
        </row>
        <row r="760">
          <cell r="A760" t="str">
            <v>W09</v>
          </cell>
        </row>
        <row r="761">
          <cell r="A761" t="str">
            <v>W17</v>
          </cell>
        </row>
        <row r="762">
          <cell r="A762" t="str">
            <v>W16</v>
          </cell>
        </row>
        <row r="763">
          <cell r="A763" t="str">
            <v>W18</v>
          </cell>
        </row>
        <row r="764">
          <cell r="A764" t="str">
            <v>W19</v>
          </cell>
        </row>
        <row r="765">
          <cell r="A765" t="str">
            <v>W37</v>
          </cell>
        </row>
        <row r="766">
          <cell r="A766" t="str">
            <v>W38</v>
          </cell>
        </row>
        <row r="767">
          <cell r="A767" t="str">
            <v>W39</v>
          </cell>
        </row>
        <row r="768">
          <cell r="A768" t="str">
            <v>W40</v>
          </cell>
        </row>
        <row r="769">
          <cell r="A769" t="str">
            <v>W41</v>
          </cell>
        </row>
        <row r="770">
          <cell r="A770" t="str">
            <v>X</v>
          </cell>
        </row>
        <row r="771">
          <cell r="A771" t="str">
            <v>X17</v>
          </cell>
        </row>
        <row r="772">
          <cell r="A772" t="str">
            <v>X01</v>
          </cell>
        </row>
        <row r="773">
          <cell r="A773" t="str">
            <v>X04</v>
          </cell>
        </row>
        <row r="774">
          <cell r="A774" t="str">
            <v>X03</v>
          </cell>
        </row>
        <row r="775">
          <cell r="A775" t="str">
            <v>X02</v>
          </cell>
        </row>
        <row r="776">
          <cell r="A776" t="str">
            <v>X05</v>
          </cell>
        </row>
        <row r="777">
          <cell r="A777" t="str">
            <v>X06</v>
          </cell>
        </row>
        <row r="778">
          <cell r="A778" t="str">
            <v>X15</v>
          </cell>
        </row>
        <row r="779">
          <cell r="A779" t="str">
            <v>X12</v>
          </cell>
        </row>
        <row r="780">
          <cell r="A780" t="str">
            <v>X11</v>
          </cell>
        </row>
        <row r="781">
          <cell r="A781" t="str">
            <v>X22</v>
          </cell>
        </row>
        <row r="782">
          <cell r="A782" t="str">
            <v>X07</v>
          </cell>
        </row>
        <row r="783">
          <cell r="A783" t="str">
            <v>X23</v>
          </cell>
        </row>
        <row r="784">
          <cell r="A784" t="str">
            <v>X24</v>
          </cell>
        </row>
        <row r="785">
          <cell r="A785" t="str">
            <v>X25</v>
          </cell>
        </row>
        <row r="786">
          <cell r="A786" t="str">
            <v>X14</v>
          </cell>
        </row>
        <row r="787">
          <cell r="A787" t="str">
            <v>X08</v>
          </cell>
        </row>
        <row r="788">
          <cell r="A788" t="str">
            <v>X09</v>
          </cell>
        </row>
        <row r="789">
          <cell r="A789" t="str">
            <v>X16</v>
          </cell>
        </row>
        <row r="790">
          <cell r="A790" t="str">
            <v>X21</v>
          </cell>
        </row>
        <row r="791">
          <cell r="A791" t="str">
            <v>X20</v>
          </cell>
        </row>
        <row r="792">
          <cell r="A792" t="str">
            <v>X10</v>
          </cell>
        </row>
        <row r="793">
          <cell r="A793" t="str">
            <v>X18</v>
          </cell>
        </row>
        <row r="794">
          <cell r="A794" t="str">
            <v>X19</v>
          </cell>
        </row>
        <row r="795">
          <cell r="A795" t="str">
            <v>X13</v>
          </cell>
        </row>
        <row r="796">
          <cell r="A796" t="str">
            <v>X27</v>
          </cell>
        </row>
        <row r="797">
          <cell r="A797" t="str">
            <v>X28</v>
          </cell>
        </row>
        <row r="798">
          <cell r="A798" t="str">
            <v>X29</v>
          </cell>
        </row>
        <row r="802">
          <cell r="A802" t="str">
            <v>Y</v>
          </cell>
        </row>
        <row r="803">
          <cell r="A803" t="str">
            <v>Y19</v>
          </cell>
        </row>
        <row r="804">
          <cell r="A804" t="str">
            <v>Y18</v>
          </cell>
        </row>
        <row r="805">
          <cell r="A805" t="str">
            <v>Y01</v>
          </cell>
        </row>
        <row r="806">
          <cell r="A806" t="str">
            <v>Y02</v>
          </cell>
        </row>
        <row r="807">
          <cell r="A807" t="str">
            <v>Y04</v>
          </cell>
        </row>
        <row r="808">
          <cell r="A808" t="str">
            <v>Y05</v>
          </cell>
        </row>
        <row r="809">
          <cell r="A809" t="str">
            <v>Y37</v>
          </cell>
        </row>
        <row r="810">
          <cell r="A810" t="str">
            <v>Y37A</v>
          </cell>
        </row>
        <row r="811">
          <cell r="A811" t="str">
            <v>Y37B</v>
          </cell>
        </row>
        <row r="812">
          <cell r="A812" t="str">
            <v>Y37C</v>
          </cell>
        </row>
        <row r="813">
          <cell r="A813" t="str">
            <v>Y15</v>
          </cell>
        </row>
        <row r="814">
          <cell r="A814" t="str">
            <v>Y06</v>
          </cell>
        </row>
        <row r="815">
          <cell r="A815" t="str">
            <v>Y07</v>
          </cell>
        </row>
        <row r="816">
          <cell r="A816" t="str">
            <v>Y10</v>
          </cell>
        </row>
        <row r="817">
          <cell r="A817" t="str">
            <v>Y08</v>
          </cell>
        </row>
        <row r="818">
          <cell r="A818" t="str">
            <v>Y14</v>
          </cell>
        </row>
        <row r="819">
          <cell r="A819" t="str">
            <v>Y35</v>
          </cell>
        </row>
        <row r="820">
          <cell r="A820" t="str">
            <v>Y36</v>
          </cell>
        </row>
        <row r="821">
          <cell r="A821" t="str">
            <v>Y03</v>
          </cell>
        </row>
        <row r="822">
          <cell r="A822" t="str">
            <v>Y03A</v>
          </cell>
        </row>
        <row r="823">
          <cell r="A823" t="str">
            <v>Y17</v>
          </cell>
        </row>
        <row r="824">
          <cell r="A824" t="str">
            <v>Y17B</v>
          </cell>
        </row>
        <row r="825">
          <cell r="A825" t="str">
            <v>Y17C</v>
          </cell>
        </row>
        <row r="826">
          <cell r="A826" t="str">
            <v>Y16</v>
          </cell>
        </row>
        <row r="827">
          <cell r="A827" t="str">
            <v>Y11</v>
          </cell>
        </row>
        <row r="828">
          <cell r="A828" t="str">
            <v>Y39</v>
          </cell>
        </row>
        <row r="829">
          <cell r="A829" t="str">
            <v>Y38</v>
          </cell>
        </row>
        <row r="830">
          <cell r="A830" t="str">
            <v>Y41</v>
          </cell>
        </row>
        <row r="831">
          <cell r="A831" t="str">
            <v>Y09</v>
          </cell>
        </row>
        <row r="832">
          <cell r="A832" t="str">
            <v>Y40</v>
          </cell>
        </row>
        <row r="833">
          <cell r="A833" t="str">
            <v>Y30</v>
          </cell>
        </row>
        <row r="834">
          <cell r="A834" t="str">
            <v>Y28</v>
          </cell>
        </row>
        <row r="835">
          <cell r="A835" t="str">
            <v>Y26</v>
          </cell>
        </row>
        <row r="836">
          <cell r="A836" t="str">
            <v>Y29</v>
          </cell>
        </row>
        <row r="837">
          <cell r="A837" t="str">
            <v>Y27</v>
          </cell>
        </row>
        <row r="839">
          <cell r="A839" t="str">
            <v>Y21</v>
          </cell>
        </row>
        <row r="840">
          <cell r="A840" t="str">
            <v>Y12</v>
          </cell>
        </row>
        <row r="841">
          <cell r="A841" t="str">
            <v>Y25</v>
          </cell>
        </row>
        <row r="842">
          <cell r="A842" t="str">
            <v>Y23</v>
          </cell>
        </row>
        <row r="843">
          <cell r="A843" t="str">
            <v>Y20</v>
          </cell>
        </row>
        <row r="844">
          <cell r="A844" t="str">
            <v>Y13</v>
          </cell>
        </row>
        <row r="845">
          <cell r="A845" t="str">
            <v>Y24</v>
          </cell>
        </row>
        <row r="846">
          <cell r="A846" t="str">
            <v>Y22</v>
          </cell>
        </row>
        <row r="847">
          <cell r="A847" t="str">
            <v>Y34</v>
          </cell>
        </row>
        <row r="848">
          <cell r="A848" t="str">
            <v>Y33</v>
          </cell>
        </row>
        <row r="849">
          <cell r="A849" t="str">
            <v>Y31</v>
          </cell>
        </row>
        <row r="850">
          <cell r="A850" t="str">
            <v>Y32</v>
          </cell>
        </row>
        <row r="851">
          <cell r="A851" t="str">
            <v>Y42</v>
          </cell>
        </row>
        <row r="852">
          <cell r="A852" t="str">
            <v>Y43</v>
          </cell>
        </row>
        <row r="853">
          <cell r="A853" t="str">
            <v>Y44</v>
          </cell>
        </row>
        <row r="854">
          <cell r="A854" t="str">
            <v>Y45</v>
          </cell>
        </row>
        <row r="855">
          <cell r="A855" t="str">
            <v>Y46</v>
          </cell>
        </row>
        <row r="856">
          <cell r="A856" t="str">
            <v>Z</v>
          </cell>
        </row>
        <row r="857">
          <cell r="A857" t="str">
            <v>Z02</v>
          </cell>
        </row>
        <row r="858">
          <cell r="A858" t="str">
            <v>Z03</v>
          </cell>
        </row>
        <row r="859">
          <cell r="A859" t="str">
            <v>Z06</v>
          </cell>
        </row>
        <row r="860">
          <cell r="A860" t="str">
            <v>Z05</v>
          </cell>
        </row>
        <row r="861">
          <cell r="A861" t="str">
            <v>Z04</v>
          </cell>
        </row>
        <row r="862">
          <cell r="A862" t="str">
            <v>Z01</v>
          </cell>
        </row>
        <row r="863">
          <cell r="A863" t="str">
            <v>Z07</v>
          </cell>
        </row>
        <row r="864">
          <cell r="A864" t="str">
            <v>Z08</v>
          </cell>
        </row>
        <row r="865">
          <cell r="A865" t="str">
            <v>Z09</v>
          </cell>
        </row>
        <row r="866">
          <cell r="A866" t="str">
            <v>Z10</v>
          </cell>
        </row>
        <row r="867">
          <cell r="A867" t="str">
            <v>Z11</v>
          </cell>
        </row>
        <row r="868">
          <cell r="A868" t="str">
            <v>AA</v>
          </cell>
        </row>
        <row r="869">
          <cell r="A869" t="str">
            <v>AA01</v>
          </cell>
        </row>
        <row r="870">
          <cell r="A870" t="str">
            <v>AA27</v>
          </cell>
        </row>
        <row r="871">
          <cell r="A871" t="str">
            <v>AA03</v>
          </cell>
        </row>
        <row r="872">
          <cell r="A872" t="str">
            <v>AA12</v>
          </cell>
        </row>
        <row r="873">
          <cell r="A873" t="str">
            <v>AA04</v>
          </cell>
        </row>
        <row r="874">
          <cell r="A874" t="str">
            <v>AA31</v>
          </cell>
        </row>
        <row r="875">
          <cell r="A875" t="str">
            <v>AA13</v>
          </cell>
        </row>
        <row r="876">
          <cell r="A876" t="str">
            <v>AA14</v>
          </cell>
        </row>
        <row r="877">
          <cell r="A877" t="str">
            <v>AA22</v>
          </cell>
        </row>
        <row r="878">
          <cell r="A878" t="str">
            <v>AA23</v>
          </cell>
        </row>
        <row r="879">
          <cell r="A879" t="str">
            <v>AA32</v>
          </cell>
        </row>
        <row r="880">
          <cell r="A880" t="str">
            <v>AA33</v>
          </cell>
        </row>
        <row r="881">
          <cell r="A881" t="str">
            <v>AA11</v>
          </cell>
        </row>
        <row r="882">
          <cell r="A882" t="str">
            <v>AA08</v>
          </cell>
        </row>
        <row r="883">
          <cell r="A883" t="str">
            <v>AA20</v>
          </cell>
        </row>
        <row r="884">
          <cell r="A884" t="str">
            <v>AA15</v>
          </cell>
        </row>
        <row r="885">
          <cell r="A885" t="str">
            <v>AA24</v>
          </cell>
        </row>
        <row r="886">
          <cell r="A886" t="str">
            <v>AA29</v>
          </cell>
        </row>
        <row r="887">
          <cell r="A887" t="str">
            <v>AA30</v>
          </cell>
        </row>
        <row r="888">
          <cell r="A888" t="str">
            <v>AA17</v>
          </cell>
        </row>
        <row r="889">
          <cell r="A889" t="str">
            <v>AA21</v>
          </cell>
        </row>
        <row r="890">
          <cell r="A890" t="str">
            <v>AA18</v>
          </cell>
        </row>
        <row r="891">
          <cell r="A891" t="str">
            <v>AA19</v>
          </cell>
        </row>
        <row r="892">
          <cell r="A892" t="str">
            <v>AA02</v>
          </cell>
        </row>
        <row r="893">
          <cell r="A893" t="str">
            <v>AA10</v>
          </cell>
        </row>
        <row r="894">
          <cell r="A894" t="str">
            <v>AA16</v>
          </cell>
        </row>
        <row r="895">
          <cell r="A895" t="str">
            <v>AA06</v>
          </cell>
        </row>
        <row r="896">
          <cell r="A896" t="str">
            <v>AA25</v>
          </cell>
        </row>
        <row r="897">
          <cell r="A897" t="str">
            <v>AA07</v>
          </cell>
        </row>
        <row r="898">
          <cell r="A898" t="str">
            <v>AA09</v>
          </cell>
        </row>
        <row r="899">
          <cell r="A899" t="str">
            <v>AA28</v>
          </cell>
        </row>
        <row r="900">
          <cell r="A900" t="str">
            <v>AA05</v>
          </cell>
        </row>
        <row r="901">
          <cell r="A901" t="str">
            <v>AA26</v>
          </cell>
        </row>
        <row r="902">
          <cell r="A902" t="str">
            <v>RR27</v>
          </cell>
        </row>
        <row r="903">
          <cell r="A903" t="str">
            <v>AA34</v>
          </cell>
        </row>
        <row r="904">
          <cell r="A904" t="str">
            <v>AA35</v>
          </cell>
        </row>
        <row r="905">
          <cell r="A905" t="str">
            <v>AA36</v>
          </cell>
        </row>
        <row r="906">
          <cell r="A906" t="str">
            <v>AA37</v>
          </cell>
        </row>
        <row r="907">
          <cell r="A907" t="str">
            <v>BB</v>
          </cell>
        </row>
        <row r="908">
          <cell r="A908" t="str">
            <v>BB01</v>
          </cell>
        </row>
        <row r="909">
          <cell r="A909" t="str">
            <v>BB03</v>
          </cell>
        </row>
        <row r="910">
          <cell r="A910" t="str">
            <v>BB04</v>
          </cell>
        </row>
        <row r="911">
          <cell r="A911" t="str">
            <v>BB05</v>
          </cell>
        </row>
        <row r="912">
          <cell r="A912" t="str">
            <v>BB669</v>
          </cell>
        </row>
        <row r="913">
          <cell r="A913" t="str">
            <v>BB08</v>
          </cell>
        </row>
        <row r="914">
          <cell r="A914" t="str">
            <v>BB667</v>
          </cell>
        </row>
        <row r="915">
          <cell r="A915" t="str">
            <v>BB11</v>
          </cell>
        </row>
        <row r="916">
          <cell r="A916" t="str">
            <v>BB770</v>
          </cell>
        </row>
        <row r="917">
          <cell r="A917" t="str">
            <v>BB17</v>
          </cell>
        </row>
        <row r="918">
          <cell r="A918" t="str">
            <v>BB675</v>
          </cell>
        </row>
        <row r="919">
          <cell r="A919" t="str">
            <v>BB671</v>
          </cell>
        </row>
        <row r="920">
          <cell r="A920" t="str">
            <v>BB677</v>
          </cell>
        </row>
        <row r="921">
          <cell r="A921" t="str">
            <v>BB679</v>
          </cell>
        </row>
        <row r="922">
          <cell r="A922" t="str">
            <v>BB681</v>
          </cell>
        </row>
        <row r="923">
          <cell r="A923" t="str">
            <v>BB673</v>
          </cell>
        </row>
        <row r="924">
          <cell r="A924" t="str">
            <v>BB687</v>
          </cell>
        </row>
        <row r="925">
          <cell r="A925" t="str">
            <v>BB683</v>
          </cell>
        </row>
        <row r="926">
          <cell r="A926" t="str">
            <v>BB689</v>
          </cell>
        </row>
        <row r="927">
          <cell r="A927" t="str">
            <v>BB691</v>
          </cell>
        </row>
        <row r="928">
          <cell r="A928" t="str">
            <v>BB693</v>
          </cell>
        </row>
        <row r="929">
          <cell r="A929" t="str">
            <v>BB685</v>
          </cell>
        </row>
        <row r="930">
          <cell r="A930" t="str">
            <v>BB695</v>
          </cell>
        </row>
        <row r="931">
          <cell r="A931" t="str">
            <v>BB674</v>
          </cell>
        </row>
        <row r="932">
          <cell r="A932" t="str">
            <v>BB670</v>
          </cell>
        </row>
        <row r="933">
          <cell r="A933" t="str">
            <v>BB676</v>
          </cell>
        </row>
        <row r="934">
          <cell r="A934" t="str">
            <v>BB678</v>
          </cell>
        </row>
        <row r="935">
          <cell r="A935" t="str">
            <v>BB680</v>
          </cell>
        </row>
        <row r="936">
          <cell r="A936" t="str">
            <v>BB672</v>
          </cell>
        </row>
        <row r="937">
          <cell r="A937" t="str">
            <v>BB686</v>
          </cell>
        </row>
        <row r="938">
          <cell r="A938" t="str">
            <v>BB682</v>
          </cell>
        </row>
        <row r="939">
          <cell r="A939" t="str">
            <v>BB688</v>
          </cell>
        </row>
        <row r="940">
          <cell r="A940" t="str">
            <v>BB690</v>
          </cell>
        </row>
        <row r="941">
          <cell r="A941" t="str">
            <v>BB692</v>
          </cell>
        </row>
        <row r="942">
          <cell r="A942" t="str">
            <v>BB684</v>
          </cell>
        </row>
        <row r="943">
          <cell r="A943" t="str">
            <v>BB694</v>
          </cell>
        </row>
        <row r="944">
          <cell r="A944" t="str">
            <v>BB29</v>
          </cell>
        </row>
        <row r="945">
          <cell r="A945" t="str">
            <v>BB31</v>
          </cell>
        </row>
        <row r="946">
          <cell r="A946" t="str">
            <v>BB32</v>
          </cell>
        </row>
        <row r="947">
          <cell r="A947" t="str">
            <v>BB43</v>
          </cell>
        </row>
        <row r="948">
          <cell r="A948" t="str">
            <v>BB47</v>
          </cell>
        </row>
        <row r="949">
          <cell r="A949" t="str">
            <v>BB48</v>
          </cell>
        </row>
        <row r="950">
          <cell r="A950" t="str">
            <v>BB664</v>
          </cell>
        </row>
        <row r="951">
          <cell r="A951" t="str">
            <v>BB51</v>
          </cell>
        </row>
        <row r="952">
          <cell r="A952" t="str">
            <v>BB52</v>
          </cell>
        </row>
        <row r="953">
          <cell r="A953" t="str">
            <v>BB813</v>
          </cell>
        </row>
        <row r="954">
          <cell r="A954" t="str">
            <v>BB811</v>
          </cell>
        </row>
        <row r="955">
          <cell r="A955" t="str">
            <v>BB62</v>
          </cell>
        </row>
        <row r="956">
          <cell r="A956" t="str">
            <v>BB64</v>
          </cell>
        </row>
        <row r="957">
          <cell r="A957" t="str">
            <v>BB810</v>
          </cell>
        </row>
        <row r="958">
          <cell r="A958" t="str">
            <v>BB808</v>
          </cell>
        </row>
        <row r="959">
          <cell r="A959" t="str">
            <v>BB809</v>
          </cell>
        </row>
        <row r="960">
          <cell r="A960" t="str">
            <v>BB806</v>
          </cell>
        </row>
        <row r="961">
          <cell r="A961" t="str">
            <v>BB807</v>
          </cell>
        </row>
        <row r="962">
          <cell r="A962" t="str">
            <v>BB70</v>
          </cell>
        </row>
        <row r="963">
          <cell r="A963" t="str">
            <v>BB696</v>
          </cell>
        </row>
        <row r="964">
          <cell r="A964" t="str">
            <v>BB697</v>
          </cell>
        </row>
        <row r="965">
          <cell r="A965" t="str">
            <v>BB698</v>
          </cell>
        </row>
        <row r="966">
          <cell r="A966" t="str">
            <v>BB699</v>
          </cell>
        </row>
        <row r="967">
          <cell r="A967" t="str">
            <v>BB700</v>
          </cell>
        </row>
        <row r="968">
          <cell r="A968" t="str">
            <v>BB701</v>
          </cell>
        </row>
        <row r="969">
          <cell r="A969" t="str">
            <v>BB74</v>
          </cell>
        </row>
        <row r="970">
          <cell r="A970" t="str">
            <v>BB75</v>
          </cell>
        </row>
        <row r="971">
          <cell r="A971" t="str">
            <v>BB88</v>
          </cell>
        </row>
        <row r="972">
          <cell r="A972" t="str">
            <v>BB656</v>
          </cell>
        </row>
        <row r="973">
          <cell r="A973" t="str">
            <v>BB92</v>
          </cell>
        </row>
        <row r="974">
          <cell r="A974" t="str">
            <v>BB94</v>
          </cell>
        </row>
        <row r="975">
          <cell r="A975" t="str">
            <v>BB97</v>
          </cell>
        </row>
        <row r="976">
          <cell r="A976" t="str">
            <v>BB832</v>
          </cell>
        </row>
        <row r="977">
          <cell r="A977" t="str">
            <v>BB833</v>
          </cell>
        </row>
        <row r="978">
          <cell r="A978" t="str">
            <v>BB831</v>
          </cell>
        </row>
        <row r="979">
          <cell r="A979" t="str">
            <v>BB819</v>
          </cell>
        </row>
        <row r="980">
          <cell r="A980" t="str">
            <v>BB114</v>
          </cell>
        </row>
        <row r="981">
          <cell r="A981" t="str">
            <v>BB117</v>
          </cell>
        </row>
        <row r="982">
          <cell r="A982" t="str">
            <v>BB126</v>
          </cell>
        </row>
        <row r="983">
          <cell r="A983" t="str">
            <v>BB126A</v>
          </cell>
        </row>
        <row r="984">
          <cell r="A984" t="str">
            <v>BB128</v>
          </cell>
        </row>
        <row r="985">
          <cell r="A985" t="str">
            <v>BB157</v>
          </cell>
        </row>
        <row r="986">
          <cell r="A986" t="str">
            <v>BB158</v>
          </cell>
        </row>
        <row r="987">
          <cell r="A987" t="str">
            <v>BB159</v>
          </cell>
        </row>
        <row r="988">
          <cell r="A988" t="str">
            <v>BB160</v>
          </cell>
        </row>
        <row r="989">
          <cell r="A989" t="str">
            <v>BB161</v>
          </cell>
        </row>
        <row r="990">
          <cell r="A990" t="str">
            <v>BB162</v>
          </cell>
        </row>
        <row r="991">
          <cell r="A991" t="str">
            <v>BB163</v>
          </cell>
        </row>
        <row r="992">
          <cell r="A992" t="str">
            <v>BB164</v>
          </cell>
        </row>
        <row r="993">
          <cell r="A993" t="str">
            <v>BB169</v>
          </cell>
        </row>
        <row r="994">
          <cell r="A994" t="str">
            <v>BB170</v>
          </cell>
        </row>
        <row r="995">
          <cell r="A995" t="str">
            <v>BB178</v>
          </cell>
        </row>
        <row r="996">
          <cell r="A996" t="str">
            <v>BB179</v>
          </cell>
        </row>
        <row r="997">
          <cell r="A997" t="str">
            <v>BB182</v>
          </cell>
        </row>
        <row r="998">
          <cell r="A998" t="str">
            <v>BB183</v>
          </cell>
        </row>
        <row r="999">
          <cell r="A999" t="str">
            <v>BB186</v>
          </cell>
        </row>
        <row r="1000">
          <cell r="A1000" t="str">
            <v>BB187</v>
          </cell>
        </row>
        <row r="1001">
          <cell r="A1001" t="str">
            <v>BB188</v>
          </cell>
        </row>
        <row r="1002">
          <cell r="A1002" t="str">
            <v>BB190</v>
          </cell>
        </row>
        <row r="1003">
          <cell r="A1003" t="str">
            <v>BB191</v>
          </cell>
        </row>
        <row r="1004">
          <cell r="A1004" t="str">
            <v>BB198</v>
          </cell>
        </row>
        <row r="1005">
          <cell r="A1005" t="str">
            <v>BB651</v>
          </cell>
        </row>
        <row r="1006">
          <cell r="A1006" t="str">
            <v>BB211</v>
          </cell>
        </row>
        <row r="1007">
          <cell r="A1007" t="str">
            <v>BB220</v>
          </cell>
        </row>
        <row r="1008">
          <cell r="A1008" t="str">
            <v>BB226</v>
          </cell>
        </row>
        <row r="1009">
          <cell r="A1009" t="str">
            <v>BB227</v>
          </cell>
        </row>
        <row r="1010">
          <cell r="A1010" t="str">
            <v>BB228</v>
          </cell>
        </row>
        <row r="1011">
          <cell r="A1011" t="str">
            <v>BB229</v>
          </cell>
        </row>
        <row r="1012">
          <cell r="A1012" t="str">
            <v>BB659</v>
          </cell>
        </row>
        <row r="1013">
          <cell r="A1013" t="str">
            <v>BB233</v>
          </cell>
        </row>
        <row r="1014">
          <cell r="A1014" t="str">
            <v>BB234</v>
          </cell>
        </row>
        <row r="1015">
          <cell r="A1015" t="str">
            <v>BB794</v>
          </cell>
        </row>
        <row r="1016">
          <cell r="A1016" t="str">
            <v>BB796</v>
          </cell>
        </row>
        <row r="1017">
          <cell r="A1017" t="str">
            <v>BB776</v>
          </cell>
        </row>
        <row r="1018">
          <cell r="A1018" t="str">
            <v>BB784</v>
          </cell>
        </row>
        <row r="1019">
          <cell r="A1019" t="str">
            <v>BB780</v>
          </cell>
        </row>
        <row r="1020">
          <cell r="A1020" t="str">
            <v>BB788</v>
          </cell>
        </row>
        <row r="1021">
          <cell r="A1021" t="str">
            <v>BB792</v>
          </cell>
        </row>
        <row r="1022">
          <cell r="A1022" t="str">
            <v>BB774</v>
          </cell>
        </row>
        <row r="1023">
          <cell r="A1023" t="str">
            <v>BB782</v>
          </cell>
        </row>
        <row r="1024">
          <cell r="A1024" t="str">
            <v>BB778</v>
          </cell>
        </row>
        <row r="1025">
          <cell r="A1025" t="str">
            <v>BB786</v>
          </cell>
        </row>
        <row r="1026">
          <cell r="A1026" t="str">
            <v>BB790</v>
          </cell>
        </row>
        <row r="1027">
          <cell r="A1027" t="str">
            <v>BB339</v>
          </cell>
        </row>
        <row r="1028">
          <cell r="A1028" t="str">
            <v>BB244</v>
          </cell>
        </row>
        <row r="1029">
          <cell r="A1029" t="str">
            <v>BB245</v>
          </cell>
        </row>
        <row r="1030">
          <cell r="A1030" t="str">
            <v>BB663</v>
          </cell>
        </row>
        <row r="1031">
          <cell r="A1031" t="str">
            <v>BB662</v>
          </cell>
        </row>
        <row r="1032">
          <cell r="A1032" t="str">
            <v>BB256</v>
          </cell>
        </row>
        <row r="1033">
          <cell r="A1033" t="str">
            <v>BB261</v>
          </cell>
        </row>
        <row r="1034">
          <cell r="A1034" t="str">
            <v>BB263</v>
          </cell>
        </row>
        <row r="1035">
          <cell r="A1035" t="str">
            <v>BB719</v>
          </cell>
        </row>
        <row r="1036">
          <cell r="A1036" t="str">
            <v>BB720</v>
          </cell>
        </row>
        <row r="1037">
          <cell r="A1037" t="str">
            <v>BB721</v>
          </cell>
        </row>
        <row r="1038">
          <cell r="A1038" t="str">
            <v>BB722</v>
          </cell>
        </row>
        <row r="1039">
          <cell r="A1039" t="str">
            <v>BB723</v>
          </cell>
        </row>
        <row r="1040">
          <cell r="A1040" t="str">
            <v>BB724</v>
          </cell>
        </row>
        <row r="1041">
          <cell r="A1041" t="str">
            <v>BB264</v>
          </cell>
        </row>
        <row r="1042">
          <cell r="A1042" t="str">
            <v>BB265</v>
          </cell>
        </row>
        <row r="1043">
          <cell r="A1043" t="str">
            <v>BB268</v>
          </cell>
        </row>
        <row r="1044">
          <cell r="A1044" t="str">
            <v>BB294</v>
          </cell>
        </row>
        <row r="1045">
          <cell r="A1045" t="str">
            <v>BB296</v>
          </cell>
        </row>
        <row r="1046">
          <cell r="A1046" t="str">
            <v>BB297</v>
          </cell>
        </row>
        <row r="1047">
          <cell r="A1047" t="str">
            <v>BB713</v>
          </cell>
        </row>
        <row r="1048">
          <cell r="A1048" t="str">
            <v>BB714</v>
          </cell>
        </row>
        <row r="1049">
          <cell r="A1049" t="str">
            <v>BB715</v>
          </cell>
        </row>
        <row r="1050">
          <cell r="A1050" t="str">
            <v>BB716</v>
          </cell>
        </row>
        <row r="1051">
          <cell r="A1051" t="str">
            <v>BB717</v>
          </cell>
        </row>
        <row r="1052">
          <cell r="A1052" t="str">
            <v>BB718</v>
          </cell>
        </row>
        <row r="1053">
          <cell r="A1053" t="str">
            <v>BB293</v>
          </cell>
        </row>
        <row r="1054">
          <cell r="A1054" t="str">
            <v>BB298</v>
          </cell>
        </row>
        <row r="1055">
          <cell r="A1055" t="str">
            <v>BB302</v>
          </cell>
        </row>
        <row r="1056">
          <cell r="A1056" t="str">
            <v>BB798</v>
          </cell>
        </row>
        <row r="1057">
          <cell r="A1057" t="str">
            <v>BB308</v>
          </cell>
        </row>
        <row r="1058">
          <cell r="A1058" t="str">
            <v>BB312</v>
          </cell>
        </row>
        <row r="1059">
          <cell r="A1059" t="str">
            <v>BB313</v>
          </cell>
        </row>
        <row r="1060">
          <cell r="A1060" t="str">
            <v>BB315</v>
          </cell>
        </row>
        <row r="1061">
          <cell r="A1061" t="str">
            <v>BB712</v>
          </cell>
        </row>
        <row r="1062">
          <cell r="A1062" t="str">
            <v>BB321</v>
          </cell>
        </row>
        <row r="1063">
          <cell r="A1063" t="str">
            <v>BB323</v>
          </cell>
        </row>
        <row r="1064">
          <cell r="A1064" t="str">
            <v>BB328</v>
          </cell>
        </row>
        <row r="1065">
          <cell r="A1065" t="str">
            <v>BB329</v>
          </cell>
        </row>
        <row r="1066">
          <cell r="A1066" t="str">
            <v>BB815</v>
          </cell>
        </row>
        <row r="1067">
          <cell r="A1067" t="str">
            <v>BB814</v>
          </cell>
        </row>
        <row r="1068">
          <cell r="A1068" t="str">
            <v>BB334</v>
          </cell>
        </row>
        <row r="1069">
          <cell r="A1069" t="str">
            <v>BB337</v>
          </cell>
        </row>
        <row r="1070">
          <cell r="A1070" t="str">
            <v>BB665</v>
          </cell>
        </row>
        <row r="1071">
          <cell r="A1071" t="str">
            <v>BB340</v>
          </cell>
        </row>
        <row r="1072">
          <cell r="A1072" t="str">
            <v>BB341</v>
          </cell>
        </row>
        <row r="1073">
          <cell r="A1073" t="str">
            <v>BB344</v>
          </cell>
        </row>
        <row r="1074">
          <cell r="A1074" t="str">
            <v>BB345</v>
          </cell>
        </row>
        <row r="1075">
          <cell r="A1075" t="str">
            <v>BB741</v>
          </cell>
        </row>
        <row r="1076">
          <cell r="A1076" t="str">
            <v>BB744</v>
          </cell>
        </row>
        <row r="1077">
          <cell r="A1077" t="str">
            <v>BB745</v>
          </cell>
        </row>
        <row r="1078">
          <cell r="A1078" t="str">
            <v>BB746</v>
          </cell>
        </row>
        <row r="1079">
          <cell r="A1079" t="str">
            <v>BB747</v>
          </cell>
        </row>
        <row r="1080">
          <cell r="A1080" t="str">
            <v>BB750</v>
          </cell>
        </row>
        <row r="1081">
          <cell r="A1081" t="str">
            <v>BB751</v>
          </cell>
        </row>
        <row r="1082">
          <cell r="A1082" t="str">
            <v>BB752</v>
          </cell>
        </row>
        <row r="1083">
          <cell r="A1083" t="str">
            <v>BB753</v>
          </cell>
        </row>
        <row r="1084">
          <cell r="A1084" t="str">
            <v>BB754</v>
          </cell>
        </row>
        <row r="1085">
          <cell r="A1085" t="str">
            <v>BB758</v>
          </cell>
        </row>
        <row r="1086">
          <cell r="A1086" t="str">
            <v>BB759</v>
          </cell>
        </row>
        <row r="1087">
          <cell r="A1087" t="str">
            <v>BB760</v>
          </cell>
        </row>
        <row r="1088">
          <cell r="A1088" t="str">
            <v>BB761</v>
          </cell>
        </row>
        <row r="1089">
          <cell r="A1089" t="str">
            <v>BB762</v>
          </cell>
        </row>
        <row r="1090">
          <cell r="A1090" t="str">
            <v>BB353</v>
          </cell>
        </row>
        <row r="1091">
          <cell r="A1091" t="str">
            <v>BB354</v>
          </cell>
        </row>
        <row r="1092">
          <cell r="A1092" t="str">
            <v>BB355</v>
          </cell>
        </row>
        <row r="1093">
          <cell r="A1093" t="str">
            <v>BB358</v>
          </cell>
        </row>
        <row r="1094">
          <cell r="A1094" t="str">
            <v>BB359</v>
          </cell>
        </row>
        <row r="1095">
          <cell r="A1095" t="str">
            <v>BB360</v>
          </cell>
        </row>
        <row r="1096">
          <cell r="A1096" t="str">
            <v>BB361</v>
          </cell>
        </row>
        <row r="1097">
          <cell r="A1097" t="str">
            <v>BB364</v>
          </cell>
        </row>
        <row r="1098">
          <cell r="A1098" t="str">
            <v>BB365</v>
          </cell>
        </row>
        <row r="1099">
          <cell r="A1099" t="str">
            <v>BB366</v>
          </cell>
        </row>
        <row r="1100">
          <cell r="A1100" t="str">
            <v>BB367</v>
          </cell>
        </row>
        <row r="1101">
          <cell r="A1101" t="str">
            <v>BB368</v>
          </cell>
        </row>
        <row r="1102">
          <cell r="A1102" t="str">
            <v>BB372</v>
          </cell>
        </row>
        <row r="1103">
          <cell r="A1103" t="str">
            <v>BB373</v>
          </cell>
        </row>
        <row r="1104">
          <cell r="A1104" t="str">
            <v>BB374</v>
          </cell>
        </row>
        <row r="1105">
          <cell r="A1105" t="str">
            <v>BB375</v>
          </cell>
        </row>
        <row r="1106">
          <cell r="A1106" t="str">
            <v>BB376</v>
          </cell>
        </row>
        <row r="1107">
          <cell r="A1107" t="str">
            <v>BB399</v>
          </cell>
        </row>
        <row r="1108">
          <cell r="A1108" t="str">
            <v>BB378</v>
          </cell>
        </row>
        <row r="1109">
          <cell r="A1109" t="str">
            <v>BB379</v>
          </cell>
        </row>
        <row r="1110">
          <cell r="A1110" t="str">
            <v>BB380</v>
          </cell>
        </row>
        <row r="1111">
          <cell r="A1111" t="str">
            <v>BB381</v>
          </cell>
        </row>
        <row r="1112">
          <cell r="A1112" t="str">
            <v>BB382</v>
          </cell>
        </row>
        <row r="1113">
          <cell r="A1113" t="str">
            <v>BB383</v>
          </cell>
        </row>
        <row r="1114">
          <cell r="A1114" t="str">
            <v>BB384</v>
          </cell>
        </row>
        <row r="1115">
          <cell r="A1115" t="str">
            <v>BB385</v>
          </cell>
        </row>
        <row r="1116">
          <cell r="A1116" t="str">
            <v>BB386</v>
          </cell>
        </row>
        <row r="1117">
          <cell r="A1117" t="str">
            <v>BB390</v>
          </cell>
        </row>
        <row r="1118">
          <cell r="A1118" t="str">
            <v>BB393</v>
          </cell>
        </row>
        <row r="1119">
          <cell r="A1119" t="str">
            <v>BB394</v>
          </cell>
        </row>
        <row r="1120">
          <cell r="A1120" t="str">
            <v>BB395</v>
          </cell>
        </row>
        <row r="1121">
          <cell r="A1121" t="str">
            <v>BB396</v>
          </cell>
        </row>
        <row r="1122">
          <cell r="A1122" t="str">
            <v>BB764</v>
          </cell>
        </row>
        <row r="1123">
          <cell r="A1123" t="str">
            <v>BB401</v>
          </cell>
        </row>
        <row r="1124">
          <cell r="A1124" t="str">
            <v>BB407</v>
          </cell>
        </row>
        <row r="1125">
          <cell r="A1125" t="str">
            <v>BB402</v>
          </cell>
        </row>
        <row r="1126">
          <cell r="A1126" t="str">
            <v>BB403</v>
          </cell>
        </row>
        <row r="1127">
          <cell r="A1127" t="str">
            <v>BB404</v>
          </cell>
        </row>
        <row r="1128">
          <cell r="A1128" t="str">
            <v>BB405</v>
          </cell>
        </row>
        <row r="1129">
          <cell r="A1129" t="str">
            <v>BB406</v>
          </cell>
        </row>
        <row r="1130">
          <cell r="A1130" t="str">
            <v>BB767</v>
          </cell>
        </row>
        <row r="1131">
          <cell r="A1131" t="str">
            <v>BB768</v>
          </cell>
        </row>
        <row r="1132">
          <cell r="A1132" t="str">
            <v>BB765</v>
          </cell>
        </row>
        <row r="1133">
          <cell r="A1133" t="str">
            <v>BB766</v>
          </cell>
        </row>
        <row r="1134">
          <cell r="A1134" t="str">
            <v>BB429</v>
          </cell>
        </row>
        <row r="1135">
          <cell r="A1135" t="str">
            <v>BB430</v>
          </cell>
        </row>
        <row r="1136">
          <cell r="A1136" t="str">
            <v>BB431</v>
          </cell>
        </row>
        <row r="1137">
          <cell r="A1137" t="str">
            <v>BB432</v>
          </cell>
        </row>
        <row r="1138">
          <cell r="A1138" t="str">
            <v>BB802</v>
          </cell>
        </row>
        <row r="1139">
          <cell r="A1139" t="str">
            <v>BB800</v>
          </cell>
        </row>
        <row r="1140">
          <cell r="A1140" t="str">
            <v>BB801</v>
          </cell>
        </row>
        <row r="1141">
          <cell r="A1141" t="str">
            <v>BB803</v>
          </cell>
        </row>
        <row r="1142">
          <cell r="A1142" t="str">
            <v>BB817</v>
          </cell>
        </row>
        <row r="1143">
          <cell r="A1143" t="str">
            <v>BB818</v>
          </cell>
        </row>
        <row r="1144">
          <cell r="A1144" t="str">
            <v>BB804</v>
          </cell>
        </row>
        <row r="1145">
          <cell r="A1145" t="str">
            <v>BB805</v>
          </cell>
        </row>
        <row r="1146">
          <cell r="A1146" t="str">
            <v>BB805A</v>
          </cell>
        </row>
        <row r="1147">
          <cell r="A1147" t="str">
            <v>BB704</v>
          </cell>
        </row>
        <row r="1148">
          <cell r="A1148" t="str">
            <v>BB705</v>
          </cell>
        </row>
        <row r="1149">
          <cell r="A1149" t="str">
            <v>BB706</v>
          </cell>
        </row>
        <row r="1150">
          <cell r="A1150" t="str">
            <v>BB707</v>
          </cell>
        </row>
        <row r="1151">
          <cell r="A1151" t="str">
            <v>BB708</v>
          </cell>
        </row>
        <row r="1152">
          <cell r="A1152" t="str">
            <v>BB709</v>
          </cell>
        </row>
        <row r="1153">
          <cell r="A1153" t="str">
            <v>BB443</v>
          </cell>
        </row>
        <row r="1154">
          <cell r="A1154" t="str">
            <v>BB711</v>
          </cell>
        </row>
        <row r="1155">
          <cell r="A1155" t="str">
            <v>BB452</v>
          </cell>
        </row>
        <row r="1156">
          <cell r="A1156" t="str">
            <v>BB453</v>
          </cell>
        </row>
        <row r="1157">
          <cell r="A1157" t="str">
            <v>BB455</v>
          </cell>
        </row>
        <row r="1158">
          <cell r="A1158" t="str">
            <v>BB459</v>
          </cell>
        </row>
        <row r="1159">
          <cell r="A1159" t="str">
            <v>BB461</v>
          </cell>
        </row>
        <row r="1160">
          <cell r="A1160" t="str">
            <v>BB462</v>
          </cell>
        </row>
        <row r="1161">
          <cell r="A1161" t="str">
            <v>BB710</v>
          </cell>
        </row>
        <row r="1162">
          <cell r="A1162" t="str">
            <v>BB465</v>
          </cell>
        </row>
        <row r="1163">
          <cell r="A1163" t="str">
            <v>BB468</v>
          </cell>
        </row>
        <row r="1164">
          <cell r="A1164" t="str">
            <v>BB480</v>
          </cell>
        </row>
        <row r="1165">
          <cell r="A1165" t="str">
            <v>BB812</v>
          </cell>
        </row>
        <row r="1166">
          <cell r="A1166" t="str">
            <v>BB485</v>
          </cell>
        </row>
        <row r="1167">
          <cell r="A1167" t="str">
            <v>BB487</v>
          </cell>
        </row>
        <row r="1168">
          <cell r="A1168" t="str">
            <v>BB486</v>
          </cell>
        </row>
        <row r="1169">
          <cell r="A1169" t="str">
            <v>BB488</v>
          </cell>
        </row>
        <row r="1170">
          <cell r="A1170" t="str">
            <v>BB489</v>
          </cell>
        </row>
        <row r="1171">
          <cell r="A1171" t="str">
            <v>BB490</v>
          </cell>
        </row>
        <row r="1172">
          <cell r="A1172" t="str">
            <v>BB491</v>
          </cell>
        </row>
        <row r="1173">
          <cell r="A1173" t="str">
            <v>BB493</v>
          </cell>
        </row>
        <row r="1174">
          <cell r="A1174" t="str">
            <v>BB494</v>
          </cell>
        </row>
        <row r="1175">
          <cell r="A1175" t="str">
            <v>BB492</v>
          </cell>
        </row>
        <row r="1176">
          <cell r="A1176" t="str">
            <v>BB650</v>
          </cell>
        </row>
        <row r="1177">
          <cell r="A1177" t="str">
            <v>BB827</v>
          </cell>
        </row>
        <row r="1178">
          <cell r="A1178" t="str">
            <v>BB822</v>
          </cell>
        </row>
        <row r="1179">
          <cell r="A1179" t="str">
            <v>BB820</v>
          </cell>
        </row>
        <row r="1180">
          <cell r="A1180" t="str">
            <v>BB821</v>
          </cell>
        </row>
        <row r="1181">
          <cell r="A1181" t="str">
            <v>BB518</v>
          </cell>
        </row>
        <row r="1182">
          <cell r="A1182" t="str">
            <v>BB523</v>
          </cell>
        </row>
        <row r="1183">
          <cell r="A1183" t="str">
            <v>BB533</v>
          </cell>
        </row>
        <row r="1184">
          <cell r="A1184" t="str">
            <v>BB737</v>
          </cell>
        </row>
        <row r="1185">
          <cell r="A1185" t="str">
            <v>BB825</v>
          </cell>
        </row>
        <row r="1186">
          <cell r="A1186" t="str">
            <v>BB826</v>
          </cell>
        </row>
        <row r="1187">
          <cell r="A1187" t="str">
            <v>BB823</v>
          </cell>
        </row>
        <row r="1188">
          <cell r="A1188" t="str">
            <v>BB824</v>
          </cell>
        </row>
        <row r="1189">
          <cell r="A1189" t="str">
            <v>BB738</v>
          </cell>
        </row>
        <row r="1190">
          <cell r="A1190" t="str">
            <v>BB537</v>
          </cell>
        </row>
        <row r="1191">
          <cell r="A1191" t="str">
            <v>BB540</v>
          </cell>
        </row>
        <row r="1192">
          <cell r="A1192" t="str">
            <v>BB541</v>
          </cell>
        </row>
        <row r="1193">
          <cell r="A1193" t="str">
            <v>BB542</v>
          </cell>
        </row>
        <row r="1194">
          <cell r="A1194" t="str">
            <v>BB543</v>
          </cell>
        </row>
        <row r="1195">
          <cell r="A1195" t="str">
            <v>BB544</v>
          </cell>
        </row>
        <row r="1196">
          <cell r="A1196" t="str">
            <v>BB546</v>
          </cell>
        </row>
        <row r="1197">
          <cell r="A1197" t="str">
            <v>BB547</v>
          </cell>
        </row>
        <row r="1198">
          <cell r="A1198" t="str">
            <v>BB548</v>
          </cell>
        </row>
        <row r="1199">
          <cell r="A1199" t="str">
            <v>BB549</v>
          </cell>
        </row>
        <row r="1200">
          <cell r="A1200" t="str">
            <v>BB550</v>
          </cell>
        </row>
        <row r="1201">
          <cell r="A1201" t="str">
            <v>BB551</v>
          </cell>
        </row>
        <row r="1202">
          <cell r="A1202" t="str">
            <v>BB552</v>
          </cell>
        </row>
        <row r="1203">
          <cell r="A1203" t="str">
            <v>BB553</v>
          </cell>
        </row>
        <row r="1204">
          <cell r="A1204" t="str">
            <v>BB740</v>
          </cell>
        </row>
        <row r="1205">
          <cell r="A1205" t="str">
            <v>BB739</v>
          </cell>
        </row>
        <row r="1206">
          <cell r="A1206" t="str">
            <v>BB554</v>
          </cell>
        </row>
        <row r="1207">
          <cell r="A1207" t="str">
            <v>BB556</v>
          </cell>
        </row>
        <row r="1208">
          <cell r="A1208" t="str">
            <v>BB731</v>
          </cell>
        </row>
        <row r="1209">
          <cell r="A1209" t="str">
            <v>BB732</v>
          </cell>
        </row>
        <row r="1210">
          <cell r="A1210" t="str">
            <v>BB733</v>
          </cell>
        </row>
        <row r="1211">
          <cell r="A1211" t="str">
            <v>BB734</v>
          </cell>
        </row>
        <row r="1212">
          <cell r="A1212" t="str">
            <v>BB735</v>
          </cell>
        </row>
        <row r="1213">
          <cell r="A1213" t="str">
            <v>BB736</v>
          </cell>
        </row>
        <row r="1214">
          <cell r="A1214" t="str">
            <v>BB725</v>
          </cell>
        </row>
        <row r="1215">
          <cell r="A1215" t="str">
            <v>BB726</v>
          </cell>
        </row>
        <row r="1216">
          <cell r="A1216" t="str">
            <v>BB727</v>
          </cell>
        </row>
        <row r="1217">
          <cell r="A1217" t="str">
            <v>BB728</v>
          </cell>
        </row>
        <row r="1218">
          <cell r="A1218" t="str">
            <v>BB729</v>
          </cell>
        </row>
        <row r="1219">
          <cell r="A1219" t="str">
            <v>BB730</v>
          </cell>
        </row>
        <row r="1220">
          <cell r="A1220" t="str">
            <v>BB666</v>
          </cell>
        </row>
        <row r="1221">
          <cell r="A1221" t="str">
            <v>BB816</v>
          </cell>
        </row>
        <row r="1222">
          <cell r="A1222" t="str">
            <v>BB657</v>
          </cell>
        </row>
        <row r="1223">
          <cell r="A1223" t="str">
            <v>BB654</v>
          </cell>
        </row>
        <row r="1224">
          <cell r="A1224" t="str">
            <v>BB652</v>
          </cell>
        </row>
        <row r="1225">
          <cell r="A1225" t="str">
            <v>BB660</v>
          </cell>
        </row>
        <row r="1226">
          <cell r="A1226" t="str">
            <v>BB567</v>
          </cell>
        </row>
        <row r="1227">
          <cell r="A1227" t="str">
            <v>BB568</v>
          </cell>
        </row>
        <row r="1228">
          <cell r="A1228" t="str">
            <v>BB570</v>
          </cell>
        </row>
        <row r="1229">
          <cell r="A1229" t="str">
            <v>BB571</v>
          </cell>
        </row>
        <row r="1230">
          <cell r="A1230" t="str">
            <v>BB775</v>
          </cell>
        </row>
        <row r="1231">
          <cell r="A1231" t="str">
            <v>BB783</v>
          </cell>
        </row>
        <row r="1232">
          <cell r="A1232" t="str">
            <v>BB779</v>
          </cell>
        </row>
        <row r="1233">
          <cell r="A1233" t="str">
            <v>BB787</v>
          </cell>
        </row>
        <row r="1234">
          <cell r="A1234" t="str">
            <v>BB791</v>
          </cell>
        </row>
        <row r="1235">
          <cell r="A1235" t="str">
            <v>BB773</v>
          </cell>
        </row>
        <row r="1236">
          <cell r="A1236" t="str">
            <v>BB781</v>
          </cell>
        </row>
        <row r="1237">
          <cell r="A1237" t="str">
            <v>BB777</v>
          </cell>
        </row>
        <row r="1238">
          <cell r="A1238" t="str">
            <v>BB785</v>
          </cell>
        </row>
        <row r="1239">
          <cell r="A1239" t="str">
            <v>BB789</v>
          </cell>
        </row>
        <row r="1240">
          <cell r="A1240" t="str">
            <v>BB793</v>
          </cell>
        </row>
        <row r="1241">
          <cell r="A1241" t="str">
            <v>BB795</v>
          </cell>
        </row>
        <row r="1242">
          <cell r="A1242" t="str">
            <v>BB580</v>
          </cell>
        </row>
        <row r="1243">
          <cell r="A1243" t="str">
            <v>BB581</v>
          </cell>
        </row>
        <row r="1244">
          <cell r="A1244" t="str">
            <v>BB582</v>
          </cell>
        </row>
        <row r="1245">
          <cell r="A1245" t="str">
            <v>BB583</v>
          </cell>
        </row>
        <row r="1246">
          <cell r="A1246" t="str">
            <v>BB584</v>
          </cell>
        </row>
        <row r="1247">
          <cell r="A1247" t="str">
            <v>BB587</v>
          </cell>
        </row>
        <row r="1248">
          <cell r="A1248" t="str">
            <v>BB586</v>
          </cell>
        </row>
        <row r="1249">
          <cell r="A1249" t="str">
            <v>BB588</v>
          </cell>
        </row>
        <row r="1250">
          <cell r="A1250" t="str">
            <v>BB589</v>
          </cell>
        </row>
        <row r="1251">
          <cell r="A1251" t="str">
            <v>BB590</v>
          </cell>
        </row>
        <row r="1252">
          <cell r="A1252" t="str">
            <v>BB591</v>
          </cell>
        </row>
        <row r="1253">
          <cell r="A1253" t="str">
            <v>BB592</v>
          </cell>
        </row>
        <row r="1254">
          <cell r="A1254" t="str">
            <v>BB596</v>
          </cell>
        </row>
        <row r="1255">
          <cell r="A1255" t="str">
            <v>BB597</v>
          </cell>
        </row>
        <row r="1256">
          <cell r="A1256" t="str">
            <v>BB598</v>
          </cell>
        </row>
        <row r="1257">
          <cell r="A1257" t="str">
            <v>BB599</v>
          </cell>
        </row>
        <row r="1258">
          <cell r="A1258" t="str">
            <v>BB600</v>
          </cell>
        </row>
        <row r="1259">
          <cell r="A1259" t="str">
            <v>BB601</v>
          </cell>
        </row>
        <row r="1260">
          <cell r="A1260" t="str">
            <v>BB603</v>
          </cell>
        </row>
        <row r="1261">
          <cell r="A1261" t="str">
            <v>BB605</v>
          </cell>
        </row>
        <row r="1262">
          <cell r="A1262" t="str">
            <v>BB606</v>
          </cell>
        </row>
        <row r="1263">
          <cell r="A1263" t="str">
            <v>BB607</v>
          </cell>
        </row>
        <row r="1264">
          <cell r="A1264" t="str">
            <v>BB608</v>
          </cell>
        </row>
        <row r="1265">
          <cell r="A1265" t="str">
            <v>BB609</v>
          </cell>
        </row>
        <row r="1266">
          <cell r="A1266" t="str">
            <v>BB610</v>
          </cell>
        </row>
        <row r="1267">
          <cell r="A1267" t="str">
            <v>BB611</v>
          </cell>
        </row>
        <row r="1268">
          <cell r="A1268" t="str">
            <v>BB613</v>
          </cell>
        </row>
        <row r="1269">
          <cell r="A1269" t="str">
            <v>BB614</v>
          </cell>
        </row>
        <row r="1270">
          <cell r="A1270" t="str">
            <v>BB615</v>
          </cell>
        </row>
        <row r="1271">
          <cell r="A1271" t="str">
            <v>BB616</v>
          </cell>
        </row>
        <row r="1272">
          <cell r="A1272" t="str">
            <v>BB629</v>
          </cell>
        </row>
        <row r="1273">
          <cell r="A1273" t="str">
            <v>BB630</v>
          </cell>
        </row>
        <row r="1274">
          <cell r="A1274" t="str">
            <v>BB626</v>
          </cell>
        </row>
        <row r="1275">
          <cell r="A1275" t="str">
            <v>BB627</v>
          </cell>
        </row>
        <row r="1276">
          <cell r="A1276" t="str">
            <v>BB703</v>
          </cell>
        </row>
        <row r="1277">
          <cell r="A1277" t="str">
            <v>BB635</v>
          </cell>
        </row>
        <row r="1278">
          <cell r="A1278" t="str">
            <v>BB661</v>
          </cell>
        </row>
        <row r="1279">
          <cell r="A1279" t="str">
            <v>BB658</v>
          </cell>
        </row>
        <row r="1280">
          <cell r="A1280" t="str">
            <v>BB655</v>
          </cell>
        </row>
        <row r="1281">
          <cell r="A1281" t="str">
            <v>BB653</v>
          </cell>
        </row>
        <row r="1282">
          <cell r="A1282" t="str">
            <v>BB640</v>
          </cell>
        </row>
        <row r="1283">
          <cell r="A1283" t="str">
            <v>BB641</v>
          </cell>
        </row>
        <row r="1284">
          <cell r="A1284" t="str">
            <v>BB799</v>
          </cell>
        </row>
        <row r="1285">
          <cell r="A1285" t="str">
            <v>BB797</v>
          </cell>
        </row>
        <row r="1286">
          <cell r="A1286" t="str">
            <v>BB647</v>
          </cell>
        </row>
        <row r="1287">
          <cell r="A1287" t="str">
            <v>BB648</v>
          </cell>
        </row>
        <row r="1288">
          <cell r="A1288" t="str">
            <v>BB02</v>
          </cell>
        </row>
        <row r="1289">
          <cell r="A1289" t="str">
            <v>BB06</v>
          </cell>
        </row>
        <row r="1290">
          <cell r="A1290" t="str">
            <v>BB07</v>
          </cell>
        </row>
        <row r="1291">
          <cell r="A1291" t="str">
            <v>BB09</v>
          </cell>
        </row>
        <row r="1292">
          <cell r="A1292" t="str">
            <v>BB10</v>
          </cell>
        </row>
        <row r="1293">
          <cell r="A1293" t="str">
            <v>BB100</v>
          </cell>
        </row>
        <row r="1294">
          <cell r="A1294" t="str">
            <v>BB101</v>
          </cell>
        </row>
        <row r="1295">
          <cell r="A1295" t="str">
            <v>BB102</v>
          </cell>
        </row>
        <row r="1296">
          <cell r="A1296" t="str">
            <v>BB103</v>
          </cell>
        </row>
        <row r="1297">
          <cell r="A1297" t="str">
            <v>BB104</v>
          </cell>
        </row>
        <row r="1298">
          <cell r="A1298" t="str">
            <v>BB105</v>
          </cell>
        </row>
        <row r="1299">
          <cell r="A1299" t="str">
            <v>BB106</v>
          </cell>
        </row>
        <row r="1300">
          <cell r="A1300" t="str">
            <v>BB107</v>
          </cell>
        </row>
        <row r="1301">
          <cell r="A1301" t="str">
            <v>BB108</v>
          </cell>
        </row>
        <row r="1302">
          <cell r="A1302" t="str">
            <v>BB109</v>
          </cell>
        </row>
        <row r="1303">
          <cell r="A1303" t="str">
            <v>BB110</v>
          </cell>
        </row>
        <row r="1304">
          <cell r="A1304" t="str">
            <v>BB111</v>
          </cell>
        </row>
        <row r="1305">
          <cell r="A1305" t="str">
            <v>BB112</v>
          </cell>
        </row>
        <row r="1306">
          <cell r="A1306" t="str">
            <v>BB113</v>
          </cell>
        </row>
        <row r="1307">
          <cell r="A1307" t="str">
            <v>BB115</v>
          </cell>
        </row>
        <row r="1308">
          <cell r="A1308" t="str">
            <v>BB116</v>
          </cell>
        </row>
        <row r="1309">
          <cell r="A1309" t="str">
            <v>BB118</v>
          </cell>
        </row>
        <row r="1310">
          <cell r="A1310" t="str">
            <v>BB119</v>
          </cell>
        </row>
        <row r="1311">
          <cell r="A1311" t="str">
            <v>BB12</v>
          </cell>
        </row>
        <row r="1312">
          <cell r="A1312" t="str">
            <v>BB120</v>
          </cell>
        </row>
        <row r="1313">
          <cell r="A1313" t="str">
            <v>BB121</v>
          </cell>
        </row>
        <row r="1314">
          <cell r="A1314" t="str">
            <v>BB122</v>
          </cell>
        </row>
        <row r="1315">
          <cell r="A1315" t="str">
            <v>BB123</v>
          </cell>
        </row>
        <row r="1316">
          <cell r="A1316" t="str">
            <v>BB124</v>
          </cell>
        </row>
        <row r="1317">
          <cell r="A1317" t="str">
            <v>BB125</v>
          </cell>
        </row>
        <row r="1318">
          <cell r="A1318" t="str">
            <v>BB127</v>
          </cell>
        </row>
        <row r="1319">
          <cell r="A1319" t="str">
            <v>BB129</v>
          </cell>
        </row>
        <row r="1320">
          <cell r="A1320" t="str">
            <v>BB13</v>
          </cell>
        </row>
        <row r="1321">
          <cell r="A1321" t="str">
            <v>BB130</v>
          </cell>
        </row>
        <row r="1322">
          <cell r="A1322" t="str">
            <v>BB131</v>
          </cell>
        </row>
        <row r="1323">
          <cell r="A1323" t="str">
            <v>BB132</v>
          </cell>
        </row>
        <row r="1324">
          <cell r="A1324" t="str">
            <v>BB133</v>
          </cell>
        </row>
        <row r="1325">
          <cell r="A1325" t="str">
            <v>BB134</v>
          </cell>
        </row>
        <row r="1326">
          <cell r="A1326" t="str">
            <v>BB135</v>
          </cell>
        </row>
        <row r="1327">
          <cell r="A1327" t="str">
            <v>BB136</v>
          </cell>
        </row>
        <row r="1328">
          <cell r="A1328" t="str">
            <v>BB137</v>
          </cell>
        </row>
        <row r="1329">
          <cell r="A1329" t="str">
            <v>BB138</v>
          </cell>
        </row>
        <row r="1330">
          <cell r="A1330" t="str">
            <v>BB139</v>
          </cell>
        </row>
        <row r="1331">
          <cell r="A1331" t="str">
            <v>BB14</v>
          </cell>
        </row>
        <row r="1332">
          <cell r="A1332" t="str">
            <v>BB140</v>
          </cell>
        </row>
        <row r="1333">
          <cell r="A1333" t="str">
            <v>BB141</v>
          </cell>
        </row>
        <row r="1334">
          <cell r="A1334" t="str">
            <v>BB142</v>
          </cell>
        </row>
        <row r="1335">
          <cell r="A1335" t="str">
            <v>BB143</v>
          </cell>
        </row>
        <row r="1336">
          <cell r="A1336" t="str">
            <v>BB144</v>
          </cell>
        </row>
        <row r="1337">
          <cell r="A1337" t="str">
            <v>BB145</v>
          </cell>
        </row>
        <row r="1338">
          <cell r="A1338" t="str">
            <v>BB146</v>
          </cell>
        </row>
        <row r="1339">
          <cell r="A1339" t="str">
            <v>BB147</v>
          </cell>
        </row>
        <row r="1340">
          <cell r="A1340" t="str">
            <v>BB148</v>
          </cell>
        </row>
        <row r="1341">
          <cell r="A1341" t="str">
            <v>BB149</v>
          </cell>
        </row>
        <row r="1342">
          <cell r="A1342" t="str">
            <v>BB15</v>
          </cell>
        </row>
        <row r="1343">
          <cell r="A1343" t="str">
            <v>BB150</v>
          </cell>
        </row>
        <row r="1344">
          <cell r="A1344" t="str">
            <v>BB151</v>
          </cell>
        </row>
        <row r="1345">
          <cell r="A1345" t="str">
            <v>BB152</v>
          </cell>
        </row>
        <row r="1346">
          <cell r="A1346" t="str">
            <v>BB153</v>
          </cell>
        </row>
        <row r="1347">
          <cell r="A1347" t="str">
            <v>BB154</v>
          </cell>
        </row>
        <row r="1348">
          <cell r="A1348" t="str">
            <v>BB155</v>
          </cell>
        </row>
        <row r="1349">
          <cell r="A1349" t="str">
            <v>BB156</v>
          </cell>
        </row>
        <row r="1350">
          <cell r="A1350" t="str">
            <v>BB16</v>
          </cell>
        </row>
        <row r="1351">
          <cell r="A1351" t="str">
            <v>BB165</v>
          </cell>
        </row>
        <row r="1352">
          <cell r="A1352" t="str">
            <v>BB166</v>
          </cell>
        </row>
        <row r="1353">
          <cell r="A1353" t="str">
            <v>BB167</v>
          </cell>
        </row>
        <row r="1354">
          <cell r="A1354" t="str">
            <v>BB168</v>
          </cell>
        </row>
        <row r="1355">
          <cell r="A1355" t="str">
            <v>BB171</v>
          </cell>
        </row>
        <row r="1356">
          <cell r="A1356" t="str">
            <v>BB172</v>
          </cell>
        </row>
        <row r="1357">
          <cell r="A1357" t="str">
            <v>BB173</v>
          </cell>
        </row>
        <row r="1358">
          <cell r="A1358" t="str">
            <v>BB174</v>
          </cell>
        </row>
        <row r="1359">
          <cell r="A1359" t="str">
            <v>BB175</v>
          </cell>
        </row>
        <row r="1360">
          <cell r="A1360" t="str">
            <v>BB176</v>
          </cell>
        </row>
        <row r="1361">
          <cell r="A1361" t="str">
            <v>BB177</v>
          </cell>
        </row>
        <row r="1362">
          <cell r="A1362" t="str">
            <v>BB18</v>
          </cell>
        </row>
        <row r="1363">
          <cell r="A1363" t="str">
            <v>BB180</v>
          </cell>
        </row>
        <row r="1364">
          <cell r="A1364" t="str">
            <v>BB181</v>
          </cell>
        </row>
        <row r="1365">
          <cell r="A1365" t="str">
            <v>BB184</v>
          </cell>
        </row>
        <row r="1366">
          <cell r="A1366" t="str">
            <v>BB185</v>
          </cell>
        </row>
        <row r="1367">
          <cell r="A1367" t="str">
            <v>BB189</v>
          </cell>
        </row>
        <row r="1368">
          <cell r="A1368" t="str">
            <v>BB19</v>
          </cell>
        </row>
        <row r="1369">
          <cell r="A1369" t="str">
            <v>BB192</v>
          </cell>
        </row>
        <row r="1370">
          <cell r="A1370" t="str">
            <v>BB193</v>
          </cell>
        </row>
        <row r="1371">
          <cell r="A1371" t="str">
            <v>BB194</v>
          </cell>
        </row>
        <row r="1372">
          <cell r="A1372" t="str">
            <v>BB195</v>
          </cell>
        </row>
        <row r="1373">
          <cell r="A1373" t="str">
            <v>BB196</v>
          </cell>
        </row>
        <row r="1374">
          <cell r="A1374" t="str">
            <v>BB197</v>
          </cell>
        </row>
        <row r="1375">
          <cell r="A1375" t="str">
            <v>BB199</v>
          </cell>
        </row>
        <row r="1376">
          <cell r="A1376" t="str">
            <v>BB20</v>
          </cell>
        </row>
        <row r="1377">
          <cell r="A1377" t="str">
            <v>BB200</v>
          </cell>
        </row>
        <row r="1378">
          <cell r="A1378" t="str">
            <v>BB201</v>
          </cell>
        </row>
        <row r="1379">
          <cell r="A1379" t="str">
            <v>BB202</v>
          </cell>
        </row>
        <row r="1380">
          <cell r="A1380" t="str">
            <v>BB203</v>
          </cell>
        </row>
        <row r="1381">
          <cell r="A1381" t="str">
            <v>BB204</v>
          </cell>
        </row>
        <row r="1382">
          <cell r="A1382" t="str">
            <v>BB205</v>
          </cell>
        </row>
        <row r="1383">
          <cell r="A1383" t="str">
            <v>BB206</v>
          </cell>
        </row>
        <row r="1384">
          <cell r="A1384" t="str">
            <v>BB207</v>
          </cell>
        </row>
        <row r="1385">
          <cell r="A1385" t="str">
            <v>BB208</v>
          </cell>
        </row>
        <row r="1386">
          <cell r="A1386" t="str">
            <v>BB209</v>
          </cell>
        </row>
        <row r="1387">
          <cell r="A1387" t="str">
            <v>BB21</v>
          </cell>
        </row>
        <row r="1388">
          <cell r="A1388" t="str">
            <v>BB210</v>
          </cell>
        </row>
        <row r="1389">
          <cell r="A1389" t="str">
            <v>BB212</v>
          </cell>
        </row>
        <row r="1390">
          <cell r="A1390" t="str">
            <v>BB213</v>
          </cell>
        </row>
        <row r="1391">
          <cell r="A1391" t="str">
            <v>BB214</v>
          </cell>
        </row>
        <row r="1392">
          <cell r="A1392" t="str">
            <v>BB215</v>
          </cell>
        </row>
        <row r="1393">
          <cell r="A1393" t="str">
            <v>BB216</v>
          </cell>
        </row>
        <row r="1394">
          <cell r="A1394" t="str">
            <v>BB217</v>
          </cell>
        </row>
        <row r="1395">
          <cell r="A1395" t="str">
            <v>BB218</v>
          </cell>
        </row>
        <row r="1396">
          <cell r="A1396" t="str">
            <v>BB219</v>
          </cell>
        </row>
        <row r="1397">
          <cell r="A1397" t="str">
            <v>BB22</v>
          </cell>
        </row>
        <row r="1398">
          <cell r="A1398" t="str">
            <v>BB221</v>
          </cell>
        </row>
        <row r="1399">
          <cell r="A1399" t="str">
            <v>BB222</v>
          </cell>
        </row>
        <row r="1400">
          <cell r="A1400" t="str">
            <v>BB223</v>
          </cell>
        </row>
        <row r="1401">
          <cell r="A1401" t="str">
            <v>BB224</v>
          </cell>
        </row>
        <row r="1402">
          <cell r="A1402" t="str">
            <v>BB225</v>
          </cell>
        </row>
        <row r="1403">
          <cell r="A1403" t="str">
            <v>BB23</v>
          </cell>
        </row>
        <row r="1404">
          <cell r="A1404" t="str">
            <v>BB230</v>
          </cell>
        </row>
        <row r="1405">
          <cell r="A1405" t="str">
            <v>BB231</v>
          </cell>
        </row>
        <row r="1406">
          <cell r="A1406" t="str">
            <v>BB232</v>
          </cell>
        </row>
        <row r="1407">
          <cell r="A1407" t="str">
            <v>BB235</v>
          </cell>
        </row>
        <row r="1408">
          <cell r="A1408" t="str">
            <v>BB236</v>
          </cell>
        </row>
        <row r="1409">
          <cell r="A1409" t="str">
            <v>BB237</v>
          </cell>
        </row>
        <row r="1410">
          <cell r="A1410" t="str">
            <v>BB238</v>
          </cell>
        </row>
        <row r="1411">
          <cell r="A1411" t="str">
            <v>BB239</v>
          </cell>
        </row>
        <row r="1412">
          <cell r="A1412" t="str">
            <v>BB24</v>
          </cell>
        </row>
        <row r="1413">
          <cell r="A1413" t="str">
            <v>BB240</v>
          </cell>
        </row>
        <row r="1414">
          <cell r="A1414" t="str">
            <v>BB241</v>
          </cell>
        </row>
        <row r="1415">
          <cell r="A1415" t="str">
            <v>BB242</v>
          </cell>
        </row>
        <row r="1416">
          <cell r="A1416" t="str">
            <v>BB243</v>
          </cell>
        </row>
        <row r="1417">
          <cell r="A1417" t="str">
            <v>BB246</v>
          </cell>
        </row>
        <row r="1418">
          <cell r="A1418" t="str">
            <v>BB247</v>
          </cell>
        </row>
        <row r="1419">
          <cell r="A1419" t="str">
            <v>BB248</v>
          </cell>
        </row>
        <row r="1420">
          <cell r="A1420" t="str">
            <v>BB249</v>
          </cell>
        </row>
        <row r="1421">
          <cell r="A1421" t="str">
            <v>BB25</v>
          </cell>
        </row>
        <row r="1422">
          <cell r="A1422" t="str">
            <v>BB250</v>
          </cell>
        </row>
        <row r="1423">
          <cell r="A1423" t="str">
            <v>BB251</v>
          </cell>
        </row>
        <row r="1424">
          <cell r="A1424" t="str">
            <v>BB252</v>
          </cell>
        </row>
        <row r="1425">
          <cell r="A1425" t="str">
            <v>BB253</v>
          </cell>
        </row>
        <row r="1426">
          <cell r="A1426" t="str">
            <v>BB254</v>
          </cell>
        </row>
        <row r="1427">
          <cell r="A1427" t="str">
            <v>BB255</v>
          </cell>
        </row>
        <row r="1428">
          <cell r="A1428" t="str">
            <v>BB257</v>
          </cell>
        </row>
        <row r="1429">
          <cell r="A1429" t="str">
            <v>BB258</v>
          </cell>
        </row>
        <row r="1430">
          <cell r="A1430" t="str">
            <v>BB259</v>
          </cell>
        </row>
        <row r="1431">
          <cell r="A1431" t="str">
            <v>BB26</v>
          </cell>
        </row>
        <row r="1432">
          <cell r="A1432" t="str">
            <v>BB260</v>
          </cell>
        </row>
        <row r="1433">
          <cell r="A1433" t="str">
            <v>BB262</v>
          </cell>
        </row>
        <row r="1434">
          <cell r="A1434" t="str">
            <v>BB266</v>
          </cell>
        </row>
        <row r="1435">
          <cell r="A1435" t="str">
            <v>BB267</v>
          </cell>
        </row>
        <row r="1436">
          <cell r="A1436" t="str">
            <v>BB269</v>
          </cell>
        </row>
        <row r="1437">
          <cell r="A1437" t="str">
            <v>BB27</v>
          </cell>
        </row>
        <row r="1438">
          <cell r="A1438" t="str">
            <v>BB270</v>
          </cell>
        </row>
        <row r="1439">
          <cell r="A1439" t="str">
            <v>BB271</v>
          </cell>
        </row>
        <row r="1440">
          <cell r="A1440" t="str">
            <v>BB272</v>
          </cell>
        </row>
        <row r="1441">
          <cell r="A1441" t="str">
            <v>BB273</v>
          </cell>
        </row>
        <row r="1442">
          <cell r="A1442" t="str">
            <v>BB274</v>
          </cell>
        </row>
        <row r="1443">
          <cell r="A1443" t="str">
            <v>BB275</v>
          </cell>
        </row>
        <row r="1444">
          <cell r="A1444" t="str">
            <v>BB276</v>
          </cell>
        </row>
        <row r="1445">
          <cell r="A1445" t="str">
            <v>BB277</v>
          </cell>
        </row>
        <row r="1446">
          <cell r="A1446" t="str">
            <v>BB278</v>
          </cell>
        </row>
        <row r="1447">
          <cell r="A1447" t="str">
            <v>BB279</v>
          </cell>
        </row>
        <row r="1448">
          <cell r="A1448" t="str">
            <v>BB28</v>
          </cell>
        </row>
        <row r="1449">
          <cell r="A1449" t="str">
            <v>BB280</v>
          </cell>
        </row>
        <row r="1450">
          <cell r="A1450" t="str">
            <v>BB281</v>
          </cell>
        </row>
        <row r="1451">
          <cell r="A1451" t="str">
            <v>BB282</v>
          </cell>
        </row>
        <row r="1452">
          <cell r="A1452" t="str">
            <v>BB283</v>
          </cell>
        </row>
        <row r="1453">
          <cell r="A1453" t="str">
            <v>BB284</v>
          </cell>
        </row>
        <row r="1454">
          <cell r="A1454" t="str">
            <v>BB285</v>
          </cell>
        </row>
        <row r="1455">
          <cell r="A1455" t="str">
            <v>BB286</v>
          </cell>
        </row>
        <row r="1456">
          <cell r="A1456" t="str">
            <v>BB287</v>
          </cell>
        </row>
        <row r="1457">
          <cell r="A1457" t="str">
            <v>BB288</v>
          </cell>
        </row>
        <row r="1458">
          <cell r="A1458" t="str">
            <v>BB289</v>
          </cell>
        </row>
        <row r="1459">
          <cell r="A1459" t="str">
            <v>BB290</v>
          </cell>
        </row>
        <row r="1460">
          <cell r="A1460" t="str">
            <v>BB291</v>
          </cell>
        </row>
        <row r="1461">
          <cell r="A1461" t="str">
            <v>BB292</v>
          </cell>
        </row>
        <row r="1462">
          <cell r="A1462" t="str">
            <v>BB295</v>
          </cell>
        </row>
        <row r="1463">
          <cell r="A1463" t="str">
            <v>BB299</v>
          </cell>
        </row>
        <row r="1464">
          <cell r="A1464" t="str">
            <v>BB30</v>
          </cell>
        </row>
        <row r="1465">
          <cell r="A1465" t="str">
            <v>BB300</v>
          </cell>
        </row>
        <row r="1466">
          <cell r="A1466" t="str">
            <v>BB301</v>
          </cell>
        </row>
        <row r="1467">
          <cell r="A1467" t="str">
            <v>BB303</v>
          </cell>
        </row>
        <row r="1468">
          <cell r="A1468" t="str">
            <v>BB304</v>
          </cell>
        </row>
        <row r="1469">
          <cell r="A1469" t="str">
            <v>BB305</v>
          </cell>
        </row>
        <row r="1470">
          <cell r="A1470" t="str">
            <v>BB306</v>
          </cell>
        </row>
        <row r="1471">
          <cell r="A1471" t="str">
            <v>BB307</v>
          </cell>
        </row>
        <row r="1472">
          <cell r="A1472" t="str">
            <v>BB309</v>
          </cell>
        </row>
        <row r="1473">
          <cell r="A1473" t="str">
            <v>BB310</v>
          </cell>
        </row>
        <row r="1474">
          <cell r="A1474" t="str">
            <v>BB311</v>
          </cell>
        </row>
        <row r="1475">
          <cell r="A1475" t="str">
            <v>BB314</v>
          </cell>
        </row>
        <row r="1476">
          <cell r="A1476" t="str">
            <v>BB316</v>
          </cell>
        </row>
        <row r="1477">
          <cell r="A1477" t="str">
            <v>BB317</v>
          </cell>
        </row>
        <row r="1478">
          <cell r="A1478" t="str">
            <v>BB318</v>
          </cell>
        </row>
        <row r="1479">
          <cell r="A1479" t="str">
            <v>BB319</v>
          </cell>
        </row>
        <row r="1480">
          <cell r="A1480" t="str">
            <v>BB320</v>
          </cell>
        </row>
        <row r="1481">
          <cell r="A1481" t="str">
            <v>BB322</v>
          </cell>
        </row>
        <row r="1482">
          <cell r="A1482" t="str">
            <v>BB324</v>
          </cell>
        </row>
        <row r="1483">
          <cell r="A1483" t="str">
            <v>BB325</v>
          </cell>
        </row>
        <row r="1484">
          <cell r="A1484" t="str">
            <v>BB326</v>
          </cell>
        </row>
        <row r="1485">
          <cell r="A1485" t="str">
            <v>BB327</v>
          </cell>
        </row>
        <row r="1486">
          <cell r="A1486" t="str">
            <v>BB33</v>
          </cell>
        </row>
        <row r="1487">
          <cell r="A1487" t="str">
            <v>BB330</v>
          </cell>
        </row>
        <row r="1488">
          <cell r="A1488" t="str">
            <v>BB331</v>
          </cell>
        </row>
        <row r="1489">
          <cell r="A1489" t="str">
            <v>BB332</v>
          </cell>
        </row>
        <row r="1490">
          <cell r="A1490" t="str">
            <v>BB333</v>
          </cell>
        </row>
        <row r="1491">
          <cell r="A1491" t="str">
            <v>BB335</v>
          </cell>
        </row>
        <row r="1492">
          <cell r="A1492" t="str">
            <v>BB336</v>
          </cell>
        </row>
        <row r="1493">
          <cell r="A1493" t="str">
            <v>BB338</v>
          </cell>
        </row>
        <row r="1494">
          <cell r="A1494" t="str">
            <v>BB34</v>
          </cell>
        </row>
        <row r="1495">
          <cell r="A1495" t="str">
            <v>BB342</v>
          </cell>
        </row>
        <row r="1496">
          <cell r="A1496" t="str">
            <v>BB343</v>
          </cell>
        </row>
        <row r="1497">
          <cell r="A1497" t="str">
            <v>BB346</v>
          </cell>
        </row>
        <row r="1498">
          <cell r="A1498" t="str">
            <v>BB347</v>
          </cell>
        </row>
        <row r="1499">
          <cell r="A1499" t="str">
            <v>BB348</v>
          </cell>
        </row>
        <row r="1500">
          <cell r="A1500" t="str">
            <v>BB349</v>
          </cell>
        </row>
        <row r="1501">
          <cell r="A1501" t="str">
            <v>BB35</v>
          </cell>
        </row>
        <row r="1502">
          <cell r="A1502" t="str">
            <v>BB350</v>
          </cell>
        </row>
        <row r="1503">
          <cell r="A1503" t="str">
            <v>BB351</v>
          </cell>
        </row>
        <row r="1504">
          <cell r="A1504" t="str">
            <v>BB352</v>
          </cell>
        </row>
        <row r="1505">
          <cell r="A1505" t="str">
            <v>BB356</v>
          </cell>
        </row>
        <row r="1506">
          <cell r="A1506" t="str">
            <v>BB357</v>
          </cell>
        </row>
        <row r="1507">
          <cell r="A1507" t="str">
            <v>BB36</v>
          </cell>
        </row>
        <row r="1508">
          <cell r="A1508" t="str">
            <v>BB362</v>
          </cell>
        </row>
        <row r="1509">
          <cell r="A1509" t="str">
            <v>BB363</v>
          </cell>
        </row>
        <row r="1510">
          <cell r="A1510" t="str">
            <v>BB369</v>
          </cell>
        </row>
        <row r="1511">
          <cell r="A1511" t="str">
            <v>BB37</v>
          </cell>
        </row>
        <row r="1512">
          <cell r="A1512" t="str">
            <v>BB370</v>
          </cell>
        </row>
        <row r="1513">
          <cell r="A1513" t="str">
            <v>BB371</v>
          </cell>
        </row>
        <row r="1514">
          <cell r="A1514" t="str">
            <v>BB377</v>
          </cell>
        </row>
        <row r="1515">
          <cell r="A1515" t="str">
            <v>BB38</v>
          </cell>
        </row>
        <row r="1516">
          <cell r="A1516" t="str">
            <v>BB387</v>
          </cell>
        </row>
        <row r="1517">
          <cell r="A1517" t="str">
            <v>BB388</v>
          </cell>
        </row>
        <row r="1518">
          <cell r="A1518" t="str">
            <v>BB389</v>
          </cell>
        </row>
        <row r="1519">
          <cell r="A1519" t="str">
            <v>BB39</v>
          </cell>
        </row>
        <row r="1520">
          <cell r="A1520" t="str">
            <v>BB391</v>
          </cell>
        </row>
        <row r="1521">
          <cell r="A1521" t="str">
            <v>BB392</v>
          </cell>
        </row>
        <row r="1522">
          <cell r="A1522" t="str">
            <v>BB397</v>
          </cell>
        </row>
        <row r="1523">
          <cell r="A1523" t="str">
            <v>BB398</v>
          </cell>
        </row>
        <row r="1524">
          <cell r="A1524" t="str">
            <v>BB399</v>
          </cell>
        </row>
        <row r="1525">
          <cell r="A1525" t="str">
            <v>BB40</v>
          </cell>
        </row>
        <row r="1526">
          <cell r="A1526" t="str">
            <v>BB400</v>
          </cell>
        </row>
        <row r="1527">
          <cell r="A1527" t="str">
            <v>BB408</v>
          </cell>
        </row>
        <row r="1528">
          <cell r="A1528" t="str">
            <v>BB409</v>
          </cell>
        </row>
        <row r="1529">
          <cell r="A1529" t="str">
            <v>BB41</v>
          </cell>
        </row>
        <row r="1530">
          <cell r="A1530" t="str">
            <v>BB410</v>
          </cell>
        </row>
        <row r="1531">
          <cell r="A1531" t="str">
            <v>BB411</v>
          </cell>
        </row>
        <row r="1532">
          <cell r="A1532" t="str">
            <v>BB412</v>
          </cell>
        </row>
        <row r="1533">
          <cell r="A1533" t="str">
            <v>BB413</v>
          </cell>
        </row>
        <row r="1534">
          <cell r="A1534" t="str">
            <v>BB414</v>
          </cell>
        </row>
        <row r="1535">
          <cell r="A1535" t="str">
            <v>BB415</v>
          </cell>
        </row>
        <row r="1536">
          <cell r="A1536" t="str">
            <v>BB416</v>
          </cell>
        </row>
        <row r="1537">
          <cell r="A1537" t="str">
            <v>BB417</v>
          </cell>
        </row>
        <row r="1538">
          <cell r="A1538" t="str">
            <v>BB418</v>
          </cell>
        </row>
        <row r="1539">
          <cell r="A1539" t="str">
            <v>BB419</v>
          </cell>
        </row>
        <row r="1540">
          <cell r="A1540" t="str">
            <v>BB42</v>
          </cell>
        </row>
        <row r="1541">
          <cell r="A1541" t="str">
            <v>BB420</v>
          </cell>
        </row>
        <row r="1542">
          <cell r="A1542" t="str">
            <v>BB421</v>
          </cell>
        </row>
        <row r="1543">
          <cell r="A1543" t="str">
            <v>BB422</v>
          </cell>
        </row>
        <row r="1544">
          <cell r="A1544" t="str">
            <v>BB423</v>
          </cell>
        </row>
        <row r="1545">
          <cell r="A1545" t="str">
            <v>BB424</v>
          </cell>
        </row>
        <row r="1546">
          <cell r="A1546" t="str">
            <v>BB425</v>
          </cell>
        </row>
        <row r="1547">
          <cell r="A1547" t="str">
            <v>BB426</v>
          </cell>
        </row>
        <row r="1548">
          <cell r="A1548" t="str">
            <v>BB427</v>
          </cell>
        </row>
        <row r="1549">
          <cell r="A1549" t="str">
            <v>BB428</v>
          </cell>
        </row>
        <row r="1550">
          <cell r="A1550" t="str">
            <v>BB433</v>
          </cell>
        </row>
        <row r="1551">
          <cell r="A1551" t="str">
            <v>BB434</v>
          </cell>
        </row>
        <row r="1552">
          <cell r="A1552" t="str">
            <v>BB435</v>
          </cell>
        </row>
        <row r="1553">
          <cell r="A1553" t="str">
            <v>BB436</v>
          </cell>
        </row>
        <row r="1554">
          <cell r="A1554" t="str">
            <v>BB437</v>
          </cell>
        </row>
        <row r="1555">
          <cell r="A1555" t="str">
            <v>BB438</v>
          </cell>
        </row>
        <row r="1556">
          <cell r="A1556" t="str">
            <v>BB439</v>
          </cell>
        </row>
        <row r="1557">
          <cell r="A1557" t="str">
            <v>BB44</v>
          </cell>
        </row>
        <row r="1558">
          <cell r="A1558" t="str">
            <v>BB440</v>
          </cell>
        </row>
        <row r="1559">
          <cell r="A1559" t="str">
            <v>BB441</v>
          </cell>
        </row>
        <row r="1560">
          <cell r="A1560" t="str">
            <v>BB442</v>
          </cell>
        </row>
        <row r="1561">
          <cell r="A1561" t="str">
            <v>BB444</v>
          </cell>
        </row>
        <row r="1562">
          <cell r="A1562" t="str">
            <v>BB445</v>
          </cell>
        </row>
        <row r="1563">
          <cell r="A1563" t="str">
            <v>BB446</v>
          </cell>
        </row>
        <row r="1564">
          <cell r="A1564" t="str">
            <v>BB447</v>
          </cell>
        </row>
        <row r="1565">
          <cell r="A1565" t="str">
            <v>BB448</v>
          </cell>
        </row>
        <row r="1566">
          <cell r="A1566" t="str">
            <v>BB449</v>
          </cell>
        </row>
        <row r="1567">
          <cell r="A1567" t="str">
            <v>BB45</v>
          </cell>
        </row>
        <row r="1568">
          <cell r="A1568" t="str">
            <v>BB450</v>
          </cell>
        </row>
        <row r="1569">
          <cell r="A1569" t="str">
            <v>BB451</v>
          </cell>
        </row>
        <row r="1570">
          <cell r="A1570" t="str">
            <v>BB454</v>
          </cell>
        </row>
        <row r="1571">
          <cell r="A1571" t="str">
            <v>BB456</v>
          </cell>
        </row>
        <row r="1572">
          <cell r="A1572" t="str">
            <v>BB457</v>
          </cell>
        </row>
        <row r="1573">
          <cell r="A1573" t="str">
            <v>BB458</v>
          </cell>
        </row>
        <row r="1574">
          <cell r="A1574" t="str">
            <v>BB46</v>
          </cell>
        </row>
        <row r="1575">
          <cell r="A1575" t="str">
            <v>BB460</v>
          </cell>
        </row>
        <row r="1576">
          <cell r="A1576" t="str">
            <v>BB463</v>
          </cell>
        </row>
        <row r="1577">
          <cell r="A1577" t="str">
            <v>BB464</v>
          </cell>
        </row>
        <row r="1578">
          <cell r="A1578" t="str">
            <v>BB466</v>
          </cell>
        </row>
        <row r="1579">
          <cell r="A1579" t="str">
            <v>BB467</v>
          </cell>
        </row>
        <row r="1580">
          <cell r="A1580" t="str">
            <v>BB469</v>
          </cell>
        </row>
        <row r="1581">
          <cell r="A1581" t="str">
            <v>BB470</v>
          </cell>
        </row>
        <row r="1582">
          <cell r="A1582" t="str">
            <v>BB471</v>
          </cell>
        </row>
        <row r="1583">
          <cell r="A1583" t="str">
            <v>BB472</v>
          </cell>
        </row>
        <row r="1584">
          <cell r="A1584" t="str">
            <v>BB473</v>
          </cell>
        </row>
        <row r="1585">
          <cell r="A1585" t="str">
            <v>BB474</v>
          </cell>
        </row>
        <row r="1586">
          <cell r="A1586" t="str">
            <v>BB475</v>
          </cell>
        </row>
        <row r="1587">
          <cell r="A1587" t="str">
            <v>BB476</v>
          </cell>
        </row>
        <row r="1588">
          <cell r="A1588" t="str">
            <v>BB477</v>
          </cell>
        </row>
        <row r="1589">
          <cell r="A1589" t="str">
            <v>BB478</v>
          </cell>
        </row>
        <row r="1590">
          <cell r="A1590" t="str">
            <v>BB479</v>
          </cell>
        </row>
        <row r="1591">
          <cell r="A1591" t="str">
            <v>BB481</v>
          </cell>
        </row>
        <row r="1592">
          <cell r="A1592" t="str">
            <v>BB482</v>
          </cell>
        </row>
        <row r="1593">
          <cell r="A1593" t="str">
            <v>BB483</v>
          </cell>
        </row>
        <row r="1594">
          <cell r="A1594" t="str">
            <v>BB484</v>
          </cell>
        </row>
        <row r="1595">
          <cell r="A1595" t="str">
            <v>BB49</v>
          </cell>
        </row>
        <row r="1596">
          <cell r="A1596" t="str">
            <v>BB495</v>
          </cell>
        </row>
        <row r="1597">
          <cell r="A1597" t="str">
            <v>BB496</v>
          </cell>
        </row>
        <row r="1598">
          <cell r="A1598" t="str">
            <v>BB497</v>
          </cell>
        </row>
        <row r="1599">
          <cell r="A1599" t="str">
            <v>BB498</v>
          </cell>
        </row>
        <row r="1600">
          <cell r="A1600" t="str">
            <v>BB499</v>
          </cell>
        </row>
        <row r="1601">
          <cell r="A1601" t="str">
            <v>BB50</v>
          </cell>
        </row>
        <row r="1602">
          <cell r="A1602" t="str">
            <v>BB500</v>
          </cell>
        </row>
        <row r="1603">
          <cell r="A1603" t="str">
            <v>BB501</v>
          </cell>
        </row>
        <row r="1604">
          <cell r="A1604" t="str">
            <v>BB502</v>
          </cell>
        </row>
        <row r="1605">
          <cell r="A1605" t="str">
            <v>BB503</v>
          </cell>
        </row>
        <row r="1606">
          <cell r="A1606" t="str">
            <v>BB504</v>
          </cell>
        </row>
        <row r="1607">
          <cell r="A1607" t="str">
            <v>BB505</v>
          </cell>
        </row>
        <row r="1608">
          <cell r="A1608" t="str">
            <v>BB506</v>
          </cell>
        </row>
        <row r="1609">
          <cell r="A1609" t="str">
            <v>BB507</v>
          </cell>
        </row>
        <row r="1610">
          <cell r="A1610" t="str">
            <v>BB508</v>
          </cell>
        </row>
        <row r="1611">
          <cell r="A1611" t="str">
            <v>BB509</v>
          </cell>
        </row>
        <row r="1612">
          <cell r="A1612" t="str">
            <v>BB510</v>
          </cell>
        </row>
        <row r="1613">
          <cell r="A1613" t="str">
            <v>BB511</v>
          </cell>
        </row>
        <row r="1614">
          <cell r="A1614" t="str">
            <v>BB512</v>
          </cell>
        </row>
        <row r="1615">
          <cell r="A1615" t="str">
            <v>BB513</v>
          </cell>
        </row>
        <row r="1616">
          <cell r="A1616" t="str">
            <v>BB514</v>
          </cell>
        </row>
        <row r="1617">
          <cell r="A1617" t="str">
            <v>BB515</v>
          </cell>
        </row>
        <row r="1618">
          <cell r="A1618" t="str">
            <v>BB516</v>
          </cell>
        </row>
        <row r="1619">
          <cell r="A1619" t="str">
            <v>BB517</v>
          </cell>
        </row>
        <row r="1620">
          <cell r="A1620" t="str">
            <v>BB519</v>
          </cell>
        </row>
        <row r="1621">
          <cell r="A1621" t="str">
            <v>BB520</v>
          </cell>
        </row>
        <row r="1622">
          <cell r="A1622" t="str">
            <v>BB521</v>
          </cell>
        </row>
        <row r="1623">
          <cell r="A1623" t="str">
            <v>BB522</v>
          </cell>
        </row>
        <row r="1624">
          <cell r="A1624" t="str">
            <v>BB524</v>
          </cell>
        </row>
        <row r="1625">
          <cell r="A1625" t="str">
            <v>BB525</v>
          </cell>
        </row>
        <row r="1626">
          <cell r="A1626" t="str">
            <v>BB526</v>
          </cell>
        </row>
        <row r="1627">
          <cell r="A1627" t="str">
            <v>BB527</v>
          </cell>
        </row>
        <row r="1628">
          <cell r="A1628" t="str">
            <v>BB528</v>
          </cell>
        </row>
        <row r="1629">
          <cell r="A1629" t="str">
            <v>BB529</v>
          </cell>
        </row>
        <row r="1630">
          <cell r="A1630" t="str">
            <v>BB53</v>
          </cell>
        </row>
        <row r="1631">
          <cell r="A1631" t="str">
            <v>BB530</v>
          </cell>
        </row>
        <row r="1632">
          <cell r="A1632" t="str">
            <v>BB531</v>
          </cell>
        </row>
        <row r="1633">
          <cell r="A1633" t="str">
            <v>BB532</v>
          </cell>
        </row>
        <row r="1634">
          <cell r="A1634" t="str">
            <v>BB534</v>
          </cell>
        </row>
        <row r="1635">
          <cell r="A1635" t="str">
            <v>BB535</v>
          </cell>
        </row>
        <row r="1636">
          <cell r="A1636" t="str">
            <v>BB536</v>
          </cell>
        </row>
        <row r="1637">
          <cell r="A1637" t="str">
            <v>BB538</v>
          </cell>
        </row>
        <row r="1638">
          <cell r="A1638" t="str">
            <v>BB539</v>
          </cell>
        </row>
        <row r="1639">
          <cell r="A1639" t="str">
            <v>BB54</v>
          </cell>
        </row>
        <row r="1640">
          <cell r="A1640" t="str">
            <v>BB545</v>
          </cell>
        </row>
        <row r="1641">
          <cell r="A1641" t="str">
            <v>BB55</v>
          </cell>
        </row>
        <row r="1642">
          <cell r="A1642" t="str">
            <v>BB555</v>
          </cell>
        </row>
        <row r="1643">
          <cell r="A1643" t="str">
            <v>BB557</v>
          </cell>
        </row>
        <row r="1644">
          <cell r="A1644" t="str">
            <v>BB558</v>
          </cell>
        </row>
        <row r="1645">
          <cell r="A1645" t="str">
            <v>BB559</v>
          </cell>
        </row>
        <row r="1646">
          <cell r="A1646" t="str">
            <v>BB56</v>
          </cell>
        </row>
        <row r="1647">
          <cell r="A1647" t="str">
            <v>BB560</v>
          </cell>
        </row>
        <row r="1648">
          <cell r="A1648" t="str">
            <v>BB561</v>
          </cell>
        </row>
        <row r="1649">
          <cell r="A1649" t="str">
            <v>BB562</v>
          </cell>
        </row>
        <row r="1650">
          <cell r="A1650" t="str">
            <v>BB563</v>
          </cell>
        </row>
        <row r="1651">
          <cell r="A1651" t="str">
            <v>BB564</v>
          </cell>
        </row>
        <row r="1652">
          <cell r="A1652" t="str">
            <v>BB565</v>
          </cell>
        </row>
        <row r="1653">
          <cell r="A1653" t="str">
            <v>BB566</v>
          </cell>
        </row>
        <row r="1654">
          <cell r="A1654" t="str">
            <v>BB569</v>
          </cell>
        </row>
        <row r="1655">
          <cell r="A1655" t="str">
            <v>BB57</v>
          </cell>
        </row>
        <row r="1656">
          <cell r="A1656" t="str">
            <v>BB572</v>
          </cell>
        </row>
        <row r="1657">
          <cell r="A1657" t="str">
            <v>BB573</v>
          </cell>
        </row>
        <row r="1658">
          <cell r="A1658" t="str">
            <v>BB574</v>
          </cell>
        </row>
        <row r="1659">
          <cell r="A1659" t="str">
            <v>BB575</v>
          </cell>
        </row>
        <row r="1660">
          <cell r="A1660" t="str">
            <v>BB576</v>
          </cell>
        </row>
        <row r="1661">
          <cell r="A1661" t="str">
            <v>BB577</v>
          </cell>
        </row>
        <row r="1662">
          <cell r="A1662" t="str">
            <v>BB578</v>
          </cell>
        </row>
        <row r="1663">
          <cell r="A1663" t="str">
            <v>BB579</v>
          </cell>
        </row>
        <row r="1664">
          <cell r="A1664" t="str">
            <v>BB58</v>
          </cell>
        </row>
        <row r="1665">
          <cell r="A1665" t="str">
            <v>BB585</v>
          </cell>
        </row>
        <row r="1666">
          <cell r="A1666" t="str">
            <v>BB59</v>
          </cell>
        </row>
        <row r="1667">
          <cell r="A1667" t="str">
            <v>BB593</v>
          </cell>
        </row>
        <row r="1668">
          <cell r="A1668" t="str">
            <v>BB594</v>
          </cell>
        </row>
        <row r="1669">
          <cell r="A1669" t="str">
            <v>BB595</v>
          </cell>
        </row>
        <row r="1670">
          <cell r="A1670" t="str">
            <v>BB60</v>
          </cell>
        </row>
        <row r="1671">
          <cell r="A1671" t="str">
            <v>BB602</v>
          </cell>
        </row>
        <row r="1672">
          <cell r="A1672" t="str">
            <v>BB604</v>
          </cell>
        </row>
        <row r="1673">
          <cell r="A1673" t="str">
            <v>BB61</v>
          </cell>
        </row>
        <row r="1674">
          <cell r="A1674" t="str">
            <v>BB612</v>
          </cell>
        </row>
        <row r="1675">
          <cell r="A1675" t="str">
            <v>BB617</v>
          </cell>
        </row>
        <row r="1676">
          <cell r="A1676" t="str">
            <v>BB618</v>
          </cell>
        </row>
        <row r="1677">
          <cell r="A1677" t="str">
            <v>BB619</v>
          </cell>
        </row>
        <row r="1678">
          <cell r="A1678" t="str">
            <v>BB620</v>
          </cell>
        </row>
        <row r="1679">
          <cell r="A1679" t="str">
            <v>BB621</v>
          </cell>
        </row>
        <row r="1680">
          <cell r="A1680" t="str">
            <v>BB622</v>
          </cell>
        </row>
        <row r="1681">
          <cell r="A1681" t="str">
            <v>BB623</v>
          </cell>
        </row>
        <row r="1682">
          <cell r="A1682" t="str">
            <v>BB624</v>
          </cell>
        </row>
        <row r="1683">
          <cell r="A1683" t="str">
            <v>BB625</v>
          </cell>
        </row>
        <row r="1684">
          <cell r="A1684" t="str">
            <v>BB628</v>
          </cell>
        </row>
        <row r="1685">
          <cell r="A1685" t="str">
            <v>BB63</v>
          </cell>
        </row>
        <row r="1686">
          <cell r="A1686" t="str">
            <v>BB631</v>
          </cell>
        </row>
        <row r="1687">
          <cell r="A1687" t="str">
            <v>BB632</v>
          </cell>
        </row>
        <row r="1688">
          <cell r="A1688" t="str">
            <v>BB633</v>
          </cell>
        </row>
        <row r="1689">
          <cell r="A1689" t="str">
            <v>BB634</v>
          </cell>
        </row>
        <row r="1690">
          <cell r="A1690" t="str">
            <v>BB636</v>
          </cell>
        </row>
        <row r="1691">
          <cell r="A1691" t="str">
            <v>BB637</v>
          </cell>
        </row>
        <row r="1692">
          <cell r="A1692" t="str">
            <v>BB638</v>
          </cell>
        </row>
        <row r="1693">
          <cell r="A1693" t="str">
            <v>BB639</v>
          </cell>
        </row>
        <row r="1694">
          <cell r="A1694" t="str">
            <v>BB642</v>
          </cell>
        </row>
        <row r="1695">
          <cell r="A1695" t="str">
            <v>BB643</v>
          </cell>
        </row>
        <row r="1696">
          <cell r="A1696" t="str">
            <v>BB644</v>
          </cell>
        </row>
        <row r="1697">
          <cell r="A1697" t="str">
            <v>BB645</v>
          </cell>
        </row>
        <row r="1698">
          <cell r="A1698" t="str">
            <v>BB646</v>
          </cell>
        </row>
        <row r="1699">
          <cell r="A1699" t="str">
            <v>BB648</v>
          </cell>
        </row>
        <row r="1700">
          <cell r="A1700" t="str">
            <v>BB649</v>
          </cell>
        </row>
        <row r="1701">
          <cell r="A1701" t="str">
            <v>BB65</v>
          </cell>
        </row>
        <row r="1702">
          <cell r="A1702" t="str">
            <v>BB66</v>
          </cell>
        </row>
        <row r="1703">
          <cell r="A1703" t="str">
            <v>BB668</v>
          </cell>
        </row>
        <row r="1704">
          <cell r="A1704" t="str">
            <v>BB67</v>
          </cell>
        </row>
        <row r="1705">
          <cell r="A1705" t="str">
            <v>BB68</v>
          </cell>
        </row>
        <row r="1706">
          <cell r="A1706" t="str">
            <v>BB69</v>
          </cell>
        </row>
        <row r="1707">
          <cell r="A1707" t="str">
            <v>BB702</v>
          </cell>
        </row>
        <row r="1708">
          <cell r="A1708" t="str">
            <v>BB71</v>
          </cell>
        </row>
        <row r="1709">
          <cell r="A1709" t="str">
            <v>BB72</v>
          </cell>
        </row>
        <row r="1710">
          <cell r="A1710" t="str">
            <v>BB73</v>
          </cell>
        </row>
        <row r="1711">
          <cell r="A1711" t="str">
            <v>BB742</v>
          </cell>
        </row>
        <row r="1712">
          <cell r="A1712" t="str">
            <v>BB743</v>
          </cell>
        </row>
        <row r="1713">
          <cell r="A1713" t="str">
            <v>BB748</v>
          </cell>
        </row>
        <row r="1714">
          <cell r="A1714" t="str">
            <v>BB749</v>
          </cell>
        </row>
        <row r="1715">
          <cell r="A1715" t="str">
            <v>BB755</v>
          </cell>
        </row>
        <row r="1716">
          <cell r="A1716" t="str">
            <v>BB756</v>
          </cell>
        </row>
        <row r="1717">
          <cell r="A1717" t="str">
            <v>BB757</v>
          </cell>
        </row>
        <row r="1718">
          <cell r="A1718" t="str">
            <v>BB76</v>
          </cell>
        </row>
        <row r="1719">
          <cell r="A1719" t="str">
            <v>BB763</v>
          </cell>
        </row>
        <row r="1720">
          <cell r="A1720" t="str">
            <v>BB769</v>
          </cell>
        </row>
        <row r="1721">
          <cell r="A1721" t="str">
            <v>BB77</v>
          </cell>
        </row>
        <row r="1722">
          <cell r="A1722" t="str">
            <v>BB771</v>
          </cell>
        </row>
        <row r="1723">
          <cell r="A1723" t="str">
            <v>BB772</v>
          </cell>
        </row>
        <row r="1724">
          <cell r="A1724" t="str">
            <v>BB78</v>
          </cell>
        </row>
        <row r="1725">
          <cell r="A1725" t="str">
            <v>BB79</v>
          </cell>
        </row>
        <row r="1726">
          <cell r="A1726" t="str">
            <v>BB80</v>
          </cell>
        </row>
        <row r="1727">
          <cell r="A1727" t="str">
            <v>BB805</v>
          </cell>
        </row>
        <row r="1728">
          <cell r="A1728" t="str">
            <v>BB81</v>
          </cell>
        </row>
        <row r="1729">
          <cell r="A1729" t="str">
            <v>BB82</v>
          </cell>
        </row>
        <row r="1730">
          <cell r="A1730" t="str">
            <v>BB828</v>
          </cell>
        </row>
        <row r="1731">
          <cell r="A1731" t="str">
            <v>BB829</v>
          </cell>
        </row>
        <row r="1732">
          <cell r="A1732" t="str">
            <v>BB83</v>
          </cell>
        </row>
        <row r="1733">
          <cell r="A1733" t="str">
            <v>BB830</v>
          </cell>
        </row>
        <row r="1734">
          <cell r="A1734" t="str">
            <v>BB834</v>
          </cell>
        </row>
        <row r="1735">
          <cell r="A1735" t="str">
            <v>BB835</v>
          </cell>
        </row>
        <row r="1736">
          <cell r="A1736" t="str">
            <v>BB836</v>
          </cell>
        </row>
        <row r="1737">
          <cell r="A1737" t="str">
            <v>BB837</v>
          </cell>
        </row>
        <row r="1738">
          <cell r="A1738" t="str">
            <v>BB838</v>
          </cell>
        </row>
        <row r="1739">
          <cell r="A1739" t="str">
            <v>BB839</v>
          </cell>
        </row>
        <row r="1740">
          <cell r="A1740" t="str">
            <v>BB84</v>
          </cell>
        </row>
        <row r="1741">
          <cell r="A1741" t="str">
            <v>BB840</v>
          </cell>
        </row>
        <row r="1742">
          <cell r="A1742" t="str">
            <v>BB841</v>
          </cell>
        </row>
        <row r="1743">
          <cell r="A1743" t="str">
            <v>BB842</v>
          </cell>
        </row>
        <row r="1744">
          <cell r="A1744" t="str">
            <v>BB843</v>
          </cell>
        </row>
        <row r="1745">
          <cell r="A1745" t="str">
            <v>BB844</v>
          </cell>
        </row>
        <row r="1746">
          <cell r="A1746" t="str">
            <v>BB845</v>
          </cell>
        </row>
        <row r="1747">
          <cell r="A1747" t="str">
            <v>BB846</v>
          </cell>
        </row>
        <row r="1748">
          <cell r="A1748" t="str">
            <v>BB85</v>
          </cell>
        </row>
        <row r="1749">
          <cell r="A1749" t="str">
            <v>BB86</v>
          </cell>
        </row>
        <row r="1750">
          <cell r="A1750" t="str">
            <v>BB87</v>
          </cell>
        </row>
        <row r="1751">
          <cell r="A1751" t="str">
            <v>BB89</v>
          </cell>
        </row>
        <row r="1752">
          <cell r="A1752" t="str">
            <v>BB90</v>
          </cell>
        </row>
        <row r="1753">
          <cell r="A1753" t="str">
            <v>BB91</v>
          </cell>
        </row>
        <row r="1754">
          <cell r="A1754" t="str">
            <v>BB93</v>
          </cell>
        </row>
        <row r="1755">
          <cell r="A1755" t="str">
            <v>BB95</v>
          </cell>
        </row>
        <row r="1756">
          <cell r="A1756" t="str">
            <v>BB96</v>
          </cell>
        </row>
        <row r="1757">
          <cell r="A1757" t="str">
            <v>BB98</v>
          </cell>
        </row>
        <row r="1758">
          <cell r="A1758" t="str">
            <v>BB99</v>
          </cell>
        </row>
      </sheetData>
      <sheetData sheetId="7" refreshError="1"/>
      <sheetData sheetId="8" refreshError="1"/>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IU"/>
      <sheetName val="Presup_Cancha"/>
      <sheetName val="1_Preliminares"/>
      <sheetName val="2_Cimentación_Est.Met"/>
      <sheetName val="3_HS"/>
      <sheetName val="Apus_In.Elect"/>
      <sheetName val="Apus_Cubierta"/>
      <sheetName val="Apus_Dotación_Pintura"/>
      <sheetName val="Insumos"/>
      <sheetName val="Equipo_Trans "/>
      <sheetName val="M.Obra"/>
      <sheetName val="ESP.GENERALES"/>
      <sheetName val="ESP. ELECTRICAS"/>
    </sheetNames>
    <sheetDataSet>
      <sheetData sheetId="0"/>
      <sheetData sheetId="1"/>
      <sheetData sheetId="2"/>
      <sheetData sheetId="3" refreshError="1"/>
      <sheetData sheetId="4" refreshError="1"/>
      <sheetData sheetId="5" refreshError="1"/>
      <sheetData sheetId="6" refreshError="1"/>
      <sheetData sheetId="7" refreshError="1"/>
      <sheetData sheetId="8">
        <row r="4">
          <cell r="A4" t="str">
            <v>A</v>
          </cell>
        </row>
        <row r="5">
          <cell r="A5">
            <v>1</v>
          </cell>
        </row>
        <row r="6">
          <cell r="A6" t="str">
            <v>A12</v>
          </cell>
        </row>
        <row r="7">
          <cell r="A7" t="str">
            <v>A01</v>
          </cell>
        </row>
        <row r="8">
          <cell r="A8" t="str">
            <v>A13</v>
          </cell>
        </row>
        <row r="9">
          <cell r="A9" t="str">
            <v>A11</v>
          </cell>
        </row>
        <row r="10">
          <cell r="A10" t="str">
            <v>A02</v>
          </cell>
        </row>
        <row r="11">
          <cell r="A11" t="str">
            <v>A04</v>
          </cell>
        </row>
        <row r="12">
          <cell r="A12" t="str">
            <v>A05</v>
          </cell>
        </row>
        <row r="13">
          <cell r="A13" t="str">
            <v>A03</v>
          </cell>
        </row>
        <row r="14">
          <cell r="A14" t="str">
            <v>A14</v>
          </cell>
        </row>
        <row r="15">
          <cell r="A15" t="str">
            <v>A06</v>
          </cell>
        </row>
        <row r="16">
          <cell r="A16" t="str">
            <v>A07</v>
          </cell>
        </row>
        <row r="17">
          <cell r="A17" t="str">
            <v>A08</v>
          </cell>
        </row>
        <row r="18">
          <cell r="A18" t="str">
            <v>A09</v>
          </cell>
        </row>
        <row r="19">
          <cell r="A19" t="str">
            <v>A15</v>
          </cell>
        </row>
        <row r="20">
          <cell r="A20" t="str">
            <v>A16</v>
          </cell>
        </row>
        <row r="21">
          <cell r="A21" t="str">
            <v>A17</v>
          </cell>
        </row>
        <row r="22">
          <cell r="A22" t="str">
            <v>A18</v>
          </cell>
        </row>
        <row r="23">
          <cell r="A23" t="str">
            <v>A19</v>
          </cell>
        </row>
        <row r="24">
          <cell r="A24" t="str">
            <v>B</v>
          </cell>
        </row>
        <row r="25">
          <cell r="A25" t="str">
            <v>B01</v>
          </cell>
        </row>
        <row r="26">
          <cell r="A26" t="str">
            <v>B06</v>
          </cell>
        </row>
        <row r="27">
          <cell r="A27" t="str">
            <v>B12</v>
          </cell>
        </row>
        <row r="28">
          <cell r="A28" t="str">
            <v>B02</v>
          </cell>
        </row>
        <row r="29">
          <cell r="A29" t="str">
            <v>B07</v>
          </cell>
        </row>
        <row r="30">
          <cell r="A30" t="str">
            <v>B09</v>
          </cell>
        </row>
        <row r="31">
          <cell r="A31" t="str">
            <v>B03</v>
          </cell>
        </row>
        <row r="32">
          <cell r="A32" t="str">
            <v>B05</v>
          </cell>
        </row>
        <row r="33">
          <cell r="A33" t="str">
            <v>B04</v>
          </cell>
        </row>
        <row r="34">
          <cell r="A34" t="str">
            <v>B08</v>
          </cell>
        </row>
        <row r="35">
          <cell r="A35" t="str">
            <v>B11</v>
          </cell>
        </row>
        <row r="36">
          <cell r="A36" t="str">
            <v>B10</v>
          </cell>
        </row>
        <row r="37">
          <cell r="A37" t="str">
            <v>B13</v>
          </cell>
        </row>
        <row r="38">
          <cell r="A38" t="str">
            <v>B14</v>
          </cell>
        </row>
        <row r="39">
          <cell r="A39" t="str">
            <v>B15</v>
          </cell>
        </row>
        <row r="40">
          <cell r="A40" t="str">
            <v>C</v>
          </cell>
        </row>
        <row r="41">
          <cell r="A41" t="str">
            <v>C15</v>
          </cell>
        </row>
        <row r="42">
          <cell r="A42" t="str">
            <v>C15A</v>
          </cell>
        </row>
        <row r="43">
          <cell r="A43" t="str">
            <v>C01</v>
          </cell>
        </row>
        <row r="44">
          <cell r="A44" t="str">
            <v>C30</v>
          </cell>
        </row>
        <row r="45">
          <cell r="A45" t="str">
            <v>C03</v>
          </cell>
        </row>
        <row r="46">
          <cell r="A46" t="str">
            <v>C24</v>
          </cell>
        </row>
        <row r="47">
          <cell r="A47" t="str">
            <v>C16</v>
          </cell>
        </row>
        <row r="48">
          <cell r="A48" t="str">
            <v>C39</v>
          </cell>
        </row>
        <row r="49">
          <cell r="A49" t="str">
            <v>C40</v>
          </cell>
        </row>
        <row r="50">
          <cell r="A50" t="str">
            <v>C04</v>
          </cell>
        </row>
        <row r="51">
          <cell r="A51" t="str">
            <v>C41</v>
          </cell>
        </row>
        <row r="52">
          <cell r="A52" t="str">
            <v>C27</v>
          </cell>
        </row>
        <row r="53">
          <cell r="A53" t="str">
            <v>C29</v>
          </cell>
        </row>
        <row r="54">
          <cell r="A54" t="str">
            <v>C28</v>
          </cell>
        </row>
        <row r="55">
          <cell r="A55" t="str">
            <v>C05</v>
          </cell>
        </row>
        <row r="56">
          <cell r="A56" t="str">
            <v>C42</v>
          </cell>
        </row>
        <row r="57">
          <cell r="A57" t="str">
            <v>C23</v>
          </cell>
        </row>
        <row r="58">
          <cell r="A58" t="str">
            <v>C06</v>
          </cell>
        </row>
        <row r="59">
          <cell r="A59" t="str">
            <v>C26</v>
          </cell>
        </row>
        <row r="60">
          <cell r="A60" t="str">
            <v>C20</v>
          </cell>
        </row>
        <row r="61">
          <cell r="A61" t="str">
            <v>C22</v>
          </cell>
        </row>
        <row r="62">
          <cell r="A62" t="str">
            <v>C07</v>
          </cell>
        </row>
        <row r="63">
          <cell r="A63" t="str">
            <v>C18</v>
          </cell>
        </row>
        <row r="64">
          <cell r="A64" t="str">
            <v>C17</v>
          </cell>
        </row>
        <row r="65">
          <cell r="A65" t="str">
            <v>C38</v>
          </cell>
        </row>
        <row r="66">
          <cell r="A66" t="str">
            <v>C12</v>
          </cell>
        </row>
        <row r="67">
          <cell r="A67" t="str">
            <v>C33</v>
          </cell>
        </row>
        <row r="68">
          <cell r="A68" t="str">
            <v>C37</v>
          </cell>
        </row>
        <row r="69">
          <cell r="A69" t="str">
            <v>C36</v>
          </cell>
        </row>
        <row r="70">
          <cell r="A70" t="str">
            <v>C02</v>
          </cell>
        </row>
        <row r="71">
          <cell r="A71" t="str">
            <v>C02A</v>
          </cell>
        </row>
        <row r="72">
          <cell r="A72" t="str">
            <v>C13</v>
          </cell>
        </row>
        <row r="73">
          <cell r="A73" t="str">
            <v>C32</v>
          </cell>
        </row>
        <row r="74">
          <cell r="A74" t="str">
            <v>C21</v>
          </cell>
        </row>
        <row r="75">
          <cell r="A75" t="str">
            <v>C08</v>
          </cell>
        </row>
        <row r="76">
          <cell r="A76" t="str">
            <v>C34</v>
          </cell>
        </row>
        <row r="77">
          <cell r="A77" t="str">
            <v>C14</v>
          </cell>
        </row>
        <row r="78">
          <cell r="A78" t="str">
            <v>C35</v>
          </cell>
        </row>
        <row r="79">
          <cell r="A79" t="str">
            <v>C09</v>
          </cell>
        </row>
        <row r="80">
          <cell r="A80" t="str">
            <v>C25</v>
          </cell>
        </row>
        <row r="81">
          <cell r="A81" t="str">
            <v>C19</v>
          </cell>
        </row>
        <row r="82">
          <cell r="A82" t="str">
            <v>C10</v>
          </cell>
        </row>
        <row r="83">
          <cell r="A83" t="str">
            <v>C11</v>
          </cell>
        </row>
        <row r="84">
          <cell r="A84" t="str">
            <v>C31</v>
          </cell>
        </row>
        <row r="85">
          <cell r="A85" t="str">
            <v>C43</v>
          </cell>
        </row>
        <row r="86">
          <cell r="A86" t="str">
            <v>C44</v>
          </cell>
        </row>
        <row r="87">
          <cell r="A87" t="str">
            <v>C45</v>
          </cell>
        </row>
        <row r="88">
          <cell r="A88" t="str">
            <v>C46</v>
          </cell>
        </row>
        <row r="89">
          <cell r="A89" t="str">
            <v>C47</v>
          </cell>
        </row>
        <row r="90">
          <cell r="A90" t="str">
            <v>C48</v>
          </cell>
        </row>
        <row r="91">
          <cell r="A91" t="str">
            <v>C49</v>
          </cell>
        </row>
        <row r="92">
          <cell r="A92" t="str">
            <v>C50</v>
          </cell>
        </row>
        <row r="93">
          <cell r="A93" t="str">
            <v>C51</v>
          </cell>
        </row>
        <row r="94">
          <cell r="A94" t="str">
            <v>C52</v>
          </cell>
        </row>
        <row r="95">
          <cell r="A95" t="str">
            <v>C53</v>
          </cell>
        </row>
        <row r="96">
          <cell r="A96" t="str">
            <v>C54</v>
          </cell>
        </row>
        <row r="97">
          <cell r="A97" t="str">
            <v>C55</v>
          </cell>
        </row>
        <row r="98">
          <cell r="A98" t="str">
            <v>C56</v>
          </cell>
        </row>
        <row r="99">
          <cell r="A99" t="str">
            <v>D</v>
          </cell>
        </row>
        <row r="100">
          <cell r="A100" t="str">
            <v>D23</v>
          </cell>
        </row>
        <row r="101">
          <cell r="A101" t="str">
            <v>D22</v>
          </cell>
        </row>
        <row r="102">
          <cell r="A102" t="str">
            <v>D20</v>
          </cell>
        </row>
        <row r="103">
          <cell r="A103" t="str">
            <v>D16</v>
          </cell>
        </row>
        <row r="104">
          <cell r="A104" t="str">
            <v>D21</v>
          </cell>
        </row>
        <row r="105">
          <cell r="A105" t="str">
            <v>D17</v>
          </cell>
        </row>
        <row r="106">
          <cell r="A106" t="str">
            <v>D01</v>
          </cell>
        </row>
        <row r="107">
          <cell r="A107" t="str">
            <v>D19</v>
          </cell>
        </row>
        <row r="108">
          <cell r="A108" t="str">
            <v>D15</v>
          </cell>
        </row>
        <row r="109">
          <cell r="A109" t="str">
            <v>D18</v>
          </cell>
        </row>
        <row r="110">
          <cell r="A110" t="str">
            <v>D14</v>
          </cell>
        </row>
        <row r="111">
          <cell r="A111" t="str">
            <v>D02</v>
          </cell>
        </row>
        <row r="112">
          <cell r="A112" t="str">
            <v>D05</v>
          </cell>
        </row>
        <row r="113">
          <cell r="A113" t="str">
            <v>D03</v>
          </cell>
        </row>
        <row r="114">
          <cell r="A114" t="str">
            <v>D13</v>
          </cell>
        </row>
        <row r="115">
          <cell r="A115" t="str">
            <v>D13A</v>
          </cell>
        </row>
        <row r="116">
          <cell r="A116" t="str">
            <v>D13B</v>
          </cell>
        </row>
        <row r="117">
          <cell r="A117" t="str">
            <v>D13C</v>
          </cell>
        </row>
        <row r="118">
          <cell r="A118" t="str">
            <v>D13D</v>
          </cell>
        </row>
        <row r="119">
          <cell r="A119" t="str">
            <v>D13E</v>
          </cell>
        </row>
        <row r="120">
          <cell r="A120" t="str">
            <v>D13F</v>
          </cell>
        </row>
        <row r="121">
          <cell r="A121" t="str">
            <v>D13G</v>
          </cell>
        </row>
        <row r="122">
          <cell r="A122" t="str">
            <v>D13H</v>
          </cell>
        </row>
        <row r="123">
          <cell r="A123" t="str">
            <v>D13I</v>
          </cell>
        </row>
        <row r="124">
          <cell r="A124" t="str">
            <v>D13J</v>
          </cell>
        </row>
        <row r="125">
          <cell r="A125" t="str">
            <v>D13K</v>
          </cell>
        </row>
        <row r="126">
          <cell r="A126" t="str">
            <v>D07</v>
          </cell>
        </row>
        <row r="127">
          <cell r="A127" t="str">
            <v>D10</v>
          </cell>
        </row>
        <row r="128">
          <cell r="A128" t="str">
            <v>D04</v>
          </cell>
        </row>
        <row r="129">
          <cell r="A129" t="str">
            <v>D04A</v>
          </cell>
        </row>
        <row r="130">
          <cell r="A130" t="str">
            <v>D04B</v>
          </cell>
        </row>
        <row r="131">
          <cell r="A131" t="str">
            <v>D04C</v>
          </cell>
        </row>
        <row r="132">
          <cell r="A132" t="str">
            <v>D06</v>
          </cell>
        </row>
        <row r="133">
          <cell r="A133" t="str">
            <v>D09</v>
          </cell>
        </row>
        <row r="134">
          <cell r="A134" t="str">
            <v>D12</v>
          </cell>
        </row>
        <row r="135">
          <cell r="A135" t="str">
            <v>D08</v>
          </cell>
        </row>
        <row r="136">
          <cell r="A136" t="str">
            <v>D11</v>
          </cell>
        </row>
        <row r="137">
          <cell r="A137" t="str">
            <v>D24</v>
          </cell>
        </row>
        <row r="138">
          <cell r="A138" t="str">
            <v>D25</v>
          </cell>
        </row>
        <row r="139">
          <cell r="A139" t="str">
            <v>D26</v>
          </cell>
        </row>
        <row r="140">
          <cell r="A140" t="str">
            <v>D27</v>
          </cell>
        </row>
        <row r="141">
          <cell r="A141" t="str">
            <v>D28</v>
          </cell>
        </row>
        <row r="142">
          <cell r="A142" t="str">
            <v>D29</v>
          </cell>
        </row>
        <row r="143">
          <cell r="A143" t="str">
            <v>ELEC</v>
          </cell>
        </row>
        <row r="144">
          <cell r="A144" t="str">
            <v>ELE-01</v>
          </cell>
        </row>
        <row r="145">
          <cell r="A145" t="str">
            <v>ELE-02</v>
          </cell>
        </row>
        <row r="146">
          <cell r="A146" t="str">
            <v>ELE-03</v>
          </cell>
        </row>
        <row r="147">
          <cell r="A147" t="str">
            <v>ELE-04</v>
          </cell>
        </row>
        <row r="148">
          <cell r="A148" t="str">
            <v>ELE-05</v>
          </cell>
        </row>
        <row r="149">
          <cell r="A149" t="str">
            <v>ELE-06</v>
          </cell>
        </row>
        <row r="153">
          <cell r="A153" t="str">
            <v>E</v>
          </cell>
        </row>
        <row r="154">
          <cell r="A154" t="str">
            <v>E001</v>
          </cell>
        </row>
        <row r="155">
          <cell r="A155" t="str">
            <v>E001A</v>
          </cell>
        </row>
        <row r="156">
          <cell r="A156" t="str">
            <v>E01</v>
          </cell>
        </row>
        <row r="157">
          <cell r="A157" t="str">
            <v>E01A</v>
          </cell>
        </row>
        <row r="158">
          <cell r="A158" t="str">
            <v>E17</v>
          </cell>
        </row>
        <row r="159">
          <cell r="A159" t="str">
            <v>E25</v>
          </cell>
        </row>
        <row r="160">
          <cell r="A160" t="str">
            <v>E09</v>
          </cell>
        </row>
        <row r="161">
          <cell r="A161" t="str">
            <v>E21</v>
          </cell>
        </row>
        <row r="162">
          <cell r="A162" t="str">
            <v>E28</v>
          </cell>
        </row>
        <row r="163">
          <cell r="A163" t="str">
            <v>E26</v>
          </cell>
        </row>
        <row r="164">
          <cell r="A164" t="str">
            <v>E02</v>
          </cell>
        </row>
        <row r="165">
          <cell r="A165" t="str">
            <v>E02A</v>
          </cell>
        </row>
        <row r="166">
          <cell r="A166" t="str">
            <v>E02B</v>
          </cell>
        </row>
        <row r="167">
          <cell r="A167" t="str">
            <v>E54</v>
          </cell>
        </row>
        <row r="168">
          <cell r="A168" t="str">
            <v>E55</v>
          </cell>
        </row>
        <row r="169">
          <cell r="A169" t="str">
            <v>E52</v>
          </cell>
        </row>
        <row r="170">
          <cell r="A170" t="str">
            <v>E53</v>
          </cell>
        </row>
        <row r="171">
          <cell r="A171" t="str">
            <v>E48</v>
          </cell>
        </row>
        <row r="172">
          <cell r="A172" t="str">
            <v>E50</v>
          </cell>
        </row>
        <row r="173">
          <cell r="A173" t="str">
            <v>E49</v>
          </cell>
        </row>
        <row r="174">
          <cell r="A174" t="str">
            <v>E51</v>
          </cell>
        </row>
        <row r="175">
          <cell r="A175" t="str">
            <v>E44</v>
          </cell>
        </row>
        <row r="176">
          <cell r="A176" t="str">
            <v>E46</v>
          </cell>
        </row>
        <row r="177">
          <cell r="A177" t="str">
            <v>E45</v>
          </cell>
        </row>
        <row r="178">
          <cell r="A178" t="str">
            <v>E47</v>
          </cell>
        </row>
        <row r="179">
          <cell r="A179" t="str">
            <v>E42</v>
          </cell>
        </row>
        <row r="180">
          <cell r="A180" t="str">
            <v>E43</v>
          </cell>
        </row>
        <row r="181">
          <cell r="A181" t="str">
            <v>E40</v>
          </cell>
        </row>
        <row r="182">
          <cell r="A182" t="str">
            <v>E41</v>
          </cell>
        </row>
        <row r="183">
          <cell r="A183" t="str">
            <v>E36</v>
          </cell>
        </row>
        <row r="184">
          <cell r="A184" t="str">
            <v>E38</v>
          </cell>
        </row>
        <row r="185">
          <cell r="A185" t="str">
            <v>E39</v>
          </cell>
        </row>
        <row r="186">
          <cell r="A186" t="str">
            <v>E37</v>
          </cell>
        </row>
        <row r="187">
          <cell r="A187" t="str">
            <v>E32</v>
          </cell>
        </row>
        <row r="188">
          <cell r="A188" t="str">
            <v>E34</v>
          </cell>
        </row>
        <row r="189">
          <cell r="A189" t="str">
            <v>E33</v>
          </cell>
        </row>
        <row r="190">
          <cell r="A190" t="str">
            <v>E35</v>
          </cell>
        </row>
        <row r="191">
          <cell r="A191" t="str">
            <v>E03</v>
          </cell>
        </row>
        <row r="192">
          <cell r="A192" t="str">
            <v>E23</v>
          </cell>
        </row>
        <row r="193">
          <cell r="A193" t="str">
            <v>E22</v>
          </cell>
        </row>
        <row r="194">
          <cell r="A194" t="str">
            <v>E04</v>
          </cell>
        </row>
        <row r="195">
          <cell r="A195" t="str">
            <v>E05</v>
          </cell>
        </row>
        <row r="196">
          <cell r="A196" t="str">
            <v>E24</v>
          </cell>
        </row>
        <row r="197">
          <cell r="A197" t="str">
            <v>E68</v>
          </cell>
        </row>
        <row r="198">
          <cell r="A198" t="str">
            <v>E69</v>
          </cell>
        </row>
        <row r="199">
          <cell r="A199" t="str">
            <v>E70</v>
          </cell>
        </row>
        <row r="200">
          <cell r="A200" t="str">
            <v>E71</v>
          </cell>
        </row>
        <row r="201">
          <cell r="A201" t="str">
            <v>E06</v>
          </cell>
        </row>
        <row r="202">
          <cell r="A202" t="str">
            <v>E06B</v>
          </cell>
        </row>
        <row r="203">
          <cell r="A203" t="str">
            <v>E06A</v>
          </cell>
        </row>
        <row r="204">
          <cell r="A204" t="str">
            <v>E06C</v>
          </cell>
        </row>
        <row r="205">
          <cell r="A205" t="str">
            <v>E07C</v>
          </cell>
        </row>
        <row r="206">
          <cell r="A206" t="str">
            <v>E07</v>
          </cell>
        </row>
        <row r="207">
          <cell r="A207" t="str">
            <v>E08</v>
          </cell>
        </row>
        <row r="208">
          <cell r="A208" t="str">
            <v>E31</v>
          </cell>
        </row>
        <row r="209">
          <cell r="A209" t="str">
            <v>E30</v>
          </cell>
        </row>
        <row r="210">
          <cell r="A210" t="str">
            <v>E10</v>
          </cell>
        </row>
        <row r="211">
          <cell r="A211" t="str">
            <v>E29</v>
          </cell>
        </row>
        <row r="212">
          <cell r="A212" t="str">
            <v>E11</v>
          </cell>
        </row>
        <row r="213">
          <cell r="A213" t="str">
            <v>E60</v>
          </cell>
        </row>
        <row r="214">
          <cell r="A214" t="str">
            <v>E61</v>
          </cell>
        </row>
        <row r="215">
          <cell r="A215" t="str">
            <v>E58</v>
          </cell>
        </row>
        <row r="216">
          <cell r="A216" t="str">
            <v>E59</v>
          </cell>
        </row>
        <row r="217">
          <cell r="A217" t="str">
            <v>E56</v>
          </cell>
        </row>
        <row r="218">
          <cell r="A218" t="str">
            <v>E57</v>
          </cell>
        </row>
        <row r="219">
          <cell r="A219" t="str">
            <v>E66</v>
          </cell>
        </row>
        <row r="220">
          <cell r="A220" t="str">
            <v>E67</v>
          </cell>
        </row>
        <row r="221">
          <cell r="A221" t="str">
            <v>E67A</v>
          </cell>
        </row>
        <row r="222">
          <cell r="A222" t="str">
            <v>E67B</v>
          </cell>
        </row>
        <row r="223">
          <cell r="A223" t="str">
            <v>E64</v>
          </cell>
        </row>
        <row r="224">
          <cell r="A224" t="str">
            <v>E65</v>
          </cell>
        </row>
        <row r="225">
          <cell r="A225" t="str">
            <v>E62</v>
          </cell>
        </row>
        <row r="226">
          <cell r="A226" t="str">
            <v>E63</v>
          </cell>
        </row>
        <row r="227">
          <cell r="A227" t="str">
            <v>E13</v>
          </cell>
        </row>
        <row r="228">
          <cell r="A228" t="str">
            <v>E12</v>
          </cell>
        </row>
        <row r="229">
          <cell r="A229" t="str">
            <v>E14</v>
          </cell>
        </row>
        <row r="230">
          <cell r="A230" t="str">
            <v>E15</v>
          </cell>
        </row>
        <row r="231">
          <cell r="A231" t="str">
            <v>E16</v>
          </cell>
        </row>
        <row r="232">
          <cell r="A232" t="str">
            <v>E18</v>
          </cell>
        </row>
        <row r="233">
          <cell r="A233" t="str">
            <v>E19</v>
          </cell>
        </row>
        <row r="234">
          <cell r="A234" t="str">
            <v>E27</v>
          </cell>
        </row>
        <row r="235">
          <cell r="A235" t="str">
            <v>E20</v>
          </cell>
        </row>
        <row r="236">
          <cell r="A236" t="str">
            <v>E72</v>
          </cell>
        </row>
        <row r="237">
          <cell r="A237" t="str">
            <v>E76</v>
          </cell>
        </row>
        <row r="238">
          <cell r="A238" t="str">
            <v>E77</v>
          </cell>
        </row>
        <row r="239">
          <cell r="A239" t="str">
            <v>E78</v>
          </cell>
        </row>
        <row r="240">
          <cell r="A240" t="str">
            <v>F</v>
          </cell>
        </row>
        <row r="241">
          <cell r="A241" t="str">
            <v>F09</v>
          </cell>
        </row>
        <row r="242">
          <cell r="A242" t="str">
            <v>F02</v>
          </cell>
        </row>
        <row r="243">
          <cell r="A243" t="str">
            <v>F01</v>
          </cell>
        </row>
        <row r="244">
          <cell r="A244" t="str">
            <v>F03</v>
          </cell>
        </row>
        <row r="245">
          <cell r="A245" t="str">
            <v>F07</v>
          </cell>
        </row>
        <row r="246">
          <cell r="A246" t="str">
            <v>F11</v>
          </cell>
        </row>
        <row r="247">
          <cell r="A247" t="str">
            <v>F08</v>
          </cell>
        </row>
        <row r="248">
          <cell r="A248" t="str">
            <v>F05</v>
          </cell>
        </row>
        <row r="249">
          <cell r="A249" t="str">
            <v>F04</v>
          </cell>
        </row>
        <row r="250">
          <cell r="A250" t="str">
            <v>F06</v>
          </cell>
        </row>
        <row r="251">
          <cell r="A251" t="str">
            <v>F10</v>
          </cell>
        </row>
        <row r="252">
          <cell r="A252" t="str">
            <v>F12</v>
          </cell>
        </row>
        <row r="253">
          <cell r="A253" t="str">
            <v>F13</v>
          </cell>
        </row>
        <row r="254">
          <cell r="A254" t="str">
            <v>F14</v>
          </cell>
        </row>
        <row r="255">
          <cell r="A255" t="str">
            <v>F15</v>
          </cell>
        </row>
        <row r="256">
          <cell r="A256" t="str">
            <v>G</v>
          </cell>
        </row>
        <row r="257">
          <cell r="A257" t="str">
            <v>G1</v>
          </cell>
        </row>
        <row r="258">
          <cell r="A258" t="str">
            <v>G2</v>
          </cell>
        </row>
        <row r="259">
          <cell r="A259" t="str">
            <v>G3</v>
          </cell>
        </row>
        <row r="260">
          <cell r="A260" t="str">
            <v>G4</v>
          </cell>
        </row>
        <row r="261">
          <cell r="A261" t="str">
            <v>H</v>
          </cell>
        </row>
        <row r="262">
          <cell r="A262" t="str">
            <v>H11</v>
          </cell>
        </row>
        <row r="263">
          <cell r="A263" t="str">
            <v>H08</v>
          </cell>
        </row>
        <row r="264">
          <cell r="A264" t="str">
            <v>H01</v>
          </cell>
        </row>
        <row r="265">
          <cell r="A265" t="str">
            <v>H02</v>
          </cell>
        </row>
        <row r="266">
          <cell r="A266" t="str">
            <v>H12</v>
          </cell>
        </row>
        <row r="267">
          <cell r="A267" t="str">
            <v>H12A</v>
          </cell>
        </row>
        <row r="268">
          <cell r="A268" t="str">
            <v>H03</v>
          </cell>
        </row>
        <row r="269">
          <cell r="A269" t="str">
            <v>H04</v>
          </cell>
        </row>
        <row r="270">
          <cell r="A270" t="str">
            <v>H13</v>
          </cell>
        </row>
        <row r="271">
          <cell r="A271" t="str">
            <v>H09</v>
          </cell>
        </row>
        <row r="272">
          <cell r="A272" t="str">
            <v>H10</v>
          </cell>
        </row>
        <row r="273">
          <cell r="A273" t="str">
            <v>H15</v>
          </cell>
        </row>
        <row r="274">
          <cell r="A274" t="str">
            <v>H16</v>
          </cell>
        </row>
        <row r="275">
          <cell r="A275" t="str">
            <v>H05</v>
          </cell>
        </row>
        <row r="276">
          <cell r="A276" t="str">
            <v>H06</v>
          </cell>
        </row>
        <row r="277">
          <cell r="A277" t="str">
            <v>H07</v>
          </cell>
        </row>
        <row r="278">
          <cell r="A278" t="str">
            <v>H14</v>
          </cell>
        </row>
        <row r="279">
          <cell r="A279" t="str">
            <v>H17</v>
          </cell>
        </row>
        <row r="280">
          <cell r="A280" t="str">
            <v>H18</v>
          </cell>
        </row>
        <row r="281">
          <cell r="A281" t="str">
            <v>H19</v>
          </cell>
        </row>
        <row r="282">
          <cell r="A282" t="str">
            <v>H20</v>
          </cell>
        </row>
        <row r="283">
          <cell r="A283" t="str">
            <v>H21</v>
          </cell>
        </row>
        <row r="284">
          <cell r="A284" t="str">
            <v>I</v>
          </cell>
        </row>
        <row r="286">
          <cell r="A286" t="str">
            <v>J</v>
          </cell>
        </row>
        <row r="287">
          <cell r="A287" t="str">
            <v>J02</v>
          </cell>
        </row>
        <row r="288">
          <cell r="A288" t="str">
            <v>J06</v>
          </cell>
        </row>
        <row r="289">
          <cell r="A289" t="str">
            <v>J12</v>
          </cell>
        </row>
        <row r="290">
          <cell r="A290" t="str">
            <v>J01</v>
          </cell>
        </row>
        <row r="291">
          <cell r="A291" t="str">
            <v>J08</v>
          </cell>
        </row>
        <row r="292">
          <cell r="A292" t="str">
            <v>J07</v>
          </cell>
        </row>
        <row r="293">
          <cell r="A293" t="str">
            <v>J07A</v>
          </cell>
        </row>
        <row r="294">
          <cell r="A294" t="str">
            <v>J05</v>
          </cell>
        </row>
        <row r="295">
          <cell r="A295" t="str">
            <v>J11</v>
          </cell>
        </row>
        <row r="296">
          <cell r="A296" t="str">
            <v xml:space="preserve">  </v>
          </cell>
        </row>
        <row r="297">
          <cell r="A297" t="str">
            <v>J10</v>
          </cell>
        </row>
        <row r="298">
          <cell r="A298" t="str">
            <v>J04</v>
          </cell>
        </row>
        <row r="299">
          <cell r="A299" t="str">
            <v>J09</v>
          </cell>
        </row>
        <row r="300">
          <cell r="A300" t="str">
            <v>J15</v>
          </cell>
        </row>
        <row r="301">
          <cell r="A301" t="str">
            <v>J20</v>
          </cell>
        </row>
        <row r="302">
          <cell r="A302" t="str">
            <v>K</v>
          </cell>
        </row>
        <row r="303">
          <cell r="A303" t="str">
            <v>K10</v>
          </cell>
        </row>
        <row r="304">
          <cell r="A304" t="str">
            <v>K11</v>
          </cell>
        </row>
        <row r="305">
          <cell r="A305" t="str">
            <v>K13</v>
          </cell>
        </row>
        <row r="306">
          <cell r="A306" t="str">
            <v>K14</v>
          </cell>
        </row>
        <row r="307">
          <cell r="A307" t="str">
            <v>K06</v>
          </cell>
        </row>
        <row r="308">
          <cell r="A308" t="str">
            <v>K07</v>
          </cell>
        </row>
        <row r="309">
          <cell r="A309" t="str">
            <v>K17</v>
          </cell>
        </row>
        <row r="310">
          <cell r="A310" t="str">
            <v>K18</v>
          </cell>
        </row>
        <row r="311">
          <cell r="A311" t="str">
            <v>K08</v>
          </cell>
        </row>
        <row r="312">
          <cell r="A312" t="str">
            <v>K19</v>
          </cell>
        </row>
        <row r="313">
          <cell r="A313" t="str">
            <v>K09</v>
          </cell>
        </row>
        <row r="314">
          <cell r="A314" t="str">
            <v>K12</v>
          </cell>
        </row>
        <row r="315">
          <cell r="A315" t="str">
            <v>K16</v>
          </cell>
        </row>
        <row r="316">
          <cell r="A316" t="str">
            <v>K02</v>
          </cell>
        </row>
        <row r="317">
          <cell r="A317" t="str">
            <v>K15</v>
          </cell>
        </row>
        <row r="318">
          <cell r="A318" t="str">
            <v>K01</v>
          </cell>
        </row>
        <row r="319">
          <cell r="A319" t="str">
            <v>K03</v>
          </cell>
        </row>
        <row r="320">
          <cell r="A320" t="str">
            <v>K04</v>
          </cell>
        </row>
        <row r="321">
          <cell r="A321" t="str">
            <v>K05</v>
          </cell>
        </row>
        <row r="322">
          <cell r="A322" t="str">
            <v>K20</v>
          </cell>
        </row>
        <row r="323">
          <cell r="A323" t="str">
            <v>K21</v>
          </cell>
        </row>
        <row r="324">
          <cell r="A324" t="str">
            <v>K22</v>
          </cell>
        </row>
        <row r="325">
          <cell r="A325" t="str">
            <v>K23</v>
          </cell>
        </row>
        <row r="326">
          <cell r="A326" t="str">
            <v>L</v>
          </cell>
        </row>
        <row r="327">
          <cell r="A327" t="str">
            <v>L12</v>
          </cell>
        </row>
        <row r="328">
          <cell r="A328" t="str">
            <v>L02</v>
          </cell>
        </row>
        <row r="329">
          <cell r="A329" t="str">
            <v>L01</v>
          </cell>
        </row>
        <row r="330">
          <cell r="A330" t="str">
            <v>L11</v>
          </cell>
        </row>
        <row r="331">
          <cell r="A331" t="str">
            <v>L03</v>
          </cell>
        </row>
        <row r="332">
          <cell r="A332" t="str">
            <v>L04</v>
          </cell>
        </row>
        <row r="333">
          <cell r="A333" t="str">
            <v>L05</v>
          </cell>
        </row>
        <row r="334">
          <cell r="A334" t="str">
            <v>L06</v>
          </cell>
        </row>
        <row r="335">
          <cell r="A335" t="str">
            <v>L07</v>
          </cell>
        </row>
        <row r="336">
          <cell r="A336" t="str">
            <v>L08</v>
          </cell>
        </row>
        <row r="337">
          <cell r="A337" t="str">
            <v>L09</v>
          </cell>
        </row>
        <row r="338">
          <cell r="A338" t="str">
            <v>L10</v>
          </cell>
        </row>
        <row r="339">
          <cell r="A339" t="str">
            <v>L13</v>
          </cell>
        </row>
        <row r="340">
          <cell r="A340" t="str">
            <v>L14</v>
          </cell>
        </row>
        <row r="341">
          <cell r="A341" t="str">
            <v>L15</v>
          </cell>
        </row>
        <row r="342">
          <cell r="A342" t="str">
            <v>L16</v>
          </cell>
        </row>
        <row r="343">
          <cell r="A343" t="str">
            <v>L17</v>
          </cell>
        </row>
        <row r="344">
          <cell r="A344" t="str">
            <v>L18</v>
          </cell>
        </row>
        <row r="345">
          <cell r="A345" t="str">
            <v>L19</v>
          </cell>
        </row>
        <row r="346">
          <cell r="A346" t="str">
            <v>L20</v>
          </cell>
        </row>
        <row r="347">
          <cell r="A347" t="str">
            <v>L21</v>
          </cell>
        </row>
        <row r="348">
          <cell r="A348" t="str">
            <v>L22</v>
          </cell>
        </row>
        <row r="349">
          <cell r="A349" t="str">
            <v>L23</v>
          </cell>
        </row>
        <row r="350">
          <cell r="A350" t="str">
            <v>L24</v>
          </cell>
        </row>
        <row r="351">
          <cell r="A351" t="str">
            <v>L25</v>
          </cell>
        </row>
        <row r="352">
          <cell r="A352" t="str">
            <v>L26</v>
          </cell>
        </row>
        <row r="353">
          <cell r="A353" t="str">
            <v>L27</v>
          </cell>
        </row>
        <row r="354">
          <cell r="A354" t="str">
            <v>M</v>
          </cell>
        </row>
        <row r="355">
          <cell r="A355" t="str">
            <v>M01</v>
          </cell>
        </row>
        <row r="356">
          <cell r="A356" t="str">
            <v>M02</v>
          </cell>
        </row>
        <row r="359">
          <cell r="A359" t="str">
            <v>O</v>
          </cell>
        </row>
        <row r="360">
          <cell r="A360" t="str">
            <v>O36</v>
          </cell>
        </row>
        <row r="361">
          <cell r="A361" t="str">
            <v>O12</v>
          </cell>
        </row>
        <row r="362">
          <cell r="A362" t="str">
            <v>O32</v>
          </cell>
        </row>
        <row r="363">
          <cell r="A363" t="str">
            <v>O39</v>
          </cell>
        </row>
        <row r="364">
          <cell r="A364" t="str">
            <v>O28</v>
          </cell>
        </row>
        <row r="365">
          <cell r="A365" t="str">
            <v>O01</v>
          </cell>
        </row>
        <row r="366">
          <cell r="A366" t="str">
            <v>O33</v>
          </cell>
        </row>
        <row r="367">
          <cell r="A367" t="str">
            <v>O24</v>
          </cell>
        </row>
        <row r="368">
          <cell r="A368" t="str">
            <v>O02</v>
          </cell>
        </row>
        <row r="369">
          <cell r="A369" t="str">
            <v>O03</v>
          </cell>
        </row>
        <row r="370">
          <cell r="A370" t="str">
            <v>O22</v>
          </cell>
        </row>
        <row r="371">
          <cell r="A371" t="str">
            <v>O06</v>
          </cell>
        </row>
        <row r="372">
          <cell r="A372" t="str">
            <v>O27</v>
          </cell>
        </row>
        <row r="373">
          <cell r="A373" t="str">
            <v>O26</v>
          </cell>
        </row>
        <row r="374">
          <cell r="A374" t="str">
            <v>O07</v>
          </cell>
        </row>
        <row r="375">
          <cell r="A375" t="str">
            <v>O08</v>
          </cell>
        </row>
        <row r="376">
          <cell r="A376" t="str">
            <v>O08A</v>
          </cell>
        </row>
        <row r="377">
          <cell r="A377" t="str">
            <v>O09</v>
          </cell>
        </row>
        <row r="378">
          <cell r="A378" t="str">
            <v>O37</v>
          </cell>
        </row>
        <row r="379">
          <cell r="A379" t="str">
            <v>O10</v>
          </cell>
        </row>
        <row r="380">
          <cell r="A380" t="str">
            <v>O11</v>
          </cell>
        </row>
        <row r="381">
          <cell r="A381" t="str">
            <v>O38</v>
          </cell>
        </row>
        <row r="382">
          <cell r="A382" t="str">
            <v>O29</v>
          </cell>
        </row>
        <row r="383">
          <cell r="A383" t="str">
            <v>O05</v>
          </cell>
        </row>
        <row r="384">
          <cell r="A384" t="str">
            <v>O31</v>
          </cell>
        </row>
        <row r="385">
          <cell r="A385" t="str">
            <v>O13</v>
          </cell>
        </row>
        <row r="386">
          <cell r="A386" t="str">
            <v>O14</v>
          </cell>
        </row>
        <row r="387">
          <cell r="A387" t="str">
            <v>O15</v>
          </cell>
        </row>
        <row r="388">
          <cell r="A388" t="str">
            <v>O04</v>
          </cell>
        </row>
        <row r="389">
          <cell r="A389" t="str">
            <v>O16</v>
          </cell>
        </row>
        <row r="390">
          <cell r="A390" t="str">
            <v>O17</v>
          </cell>
        </row>
        <row r="391">
          <cell r="A391" t="str">
            <v>O30</v>
          </cell>
        </row>
        <row r="392">
          <cell r="A392" t="str">
            <v>O35</v>
          </cell>
        </row>
        <row r="393">
          <cell r="A393" t="str">
            <v>O25</v>
          </cell>
        </row>
        <row r="394">
          <cell r="A394" t="str">
            <v>O18</v>
          </cell>
        </row>
        <row r="395">
          <cell r="A395" t="str">
            <v>O34</v>
          </cell>
        </row>
        <row r="396">
          <cell r="A396" t="str">
            <v>O19</v>
          </cell>
        </row>
        <row r="397">
          <cell r="A397" t="str">
            <v>O20</v>
          </cell>
        </row>
        <row r="398">
          <cell r="A398" t="str">
            <v>O20A</v>
          </cell>
        </row>
        <row r="399">
          <cell r="A399" t="str">
            <v>O21</v>
          </cell>
        </row>
        <row r="400">
          <cell r="A400" t="str">
            <v>O23</v>
          </cell>
        </row>
        <row r="401">
          <cell r="A401" t="str">
            <v>O40</v>
          </cell>
        </row>
        <row r="402">
          <cell r="A402" t="str">
            <v>O41</v>
          </cell>
        </row>
        <row r="403">
          <cell r="A403" t="str">
            <v>O42</v>
          </cell>
        </row>
        <row r="404">
          <cell r="A404" t="str">
            <v>O43</v>
          </cell>
        </row>
        <row r="405">
          <cell r="A405" t="str">
            <v>O44</v>
          </cell>
        </row>
        <row r="406">
          <cell r="A406" t="str">
            <v>O45</v>
          </cell>
        </row>
        <row r="407">
          <cell r="A407" t="str">
            <v>O46</v>
          </cell>
        </row>
        <row r="408">
          <cell r="A408" t="str">
            <v>O47</v>
          </cell>
        </row>
        <row r="409">
          <cell r="A409" t="str">
            <v>O48</v>
          </cell>
        </row>
        <row r="410">
          <cell r="A410" t="str">
            <v>O49</v>
          </cell>
        </row>
        <row r="411">
          <cell r="A411" t="str">
            <v>O50</v>
          </cell>
        </row>
        <row r="414">
          <cell r="A414" t="str">
            <v>P</v>
          </cell>
        </row>
        <row r="415">
          <cell r="A415" t="str">
            <v>P12</v>
          </cell>
        </row>
        <row r="416">
          <cell r="A416" t="str">
            <v>P11</v>
          </cell>
        </row>
        <row r="417">
          <cell r="A417" t="str">
            <v>P09</v>
          </cell>
        </row>
        <row r="418">
          <cell r="A418" t="str">
            <v>P01</v>
          </cell>
        </row>
        <row r="419">
          <cell r="A419" t="str">
            <v>P16</v>
          </cell>
        </row>
        <row r="420">
          <cell r="A420" t="str">
            <v>P17</v>
          </cell>
        </row>
        <row r="421">
          <cell r="A421" t="str">
            <v>P15</v>
          </cell>
        </row>
        <row r="422">
          <cell r="A422" t="str">
            <v>P02</v>
          </cell>
        </row>
        <row r="423">
          <cell r="A423" t="str">
            <v>P04</v>
          </cell>
        </row>
        <row r="424">
          <cell r="A424" t="str">
            <v>P03</v>
          </cell>
        </row>
        <row r="425">
          <cell r="A425" t="str">
            <v>P10</v>
          </cell>
        </row>
        <row r="426">
          <cell r="A426" t="str">
            <v>P05</v>
          </cell>
        </row>
        <row r="427">
          <cell r="A427" t="str">
            <v>P07</v>
          </cell>
        </row>
        <row r="428">
          <cell r="A428" t="str">
            <v>P13</v>
          </cell>
        </row>
        <row r="429">
          <cell r="A429" t="str">
            <v>P14</v>
          </cell>
        </row>
        <row r="430">
          <cell r="A430" t="str">
            <v>P06</v>
          </cell>
        </row>
        <row r="431">
          <cell r="A431" t="str">
            <v>P08</v>
          </cell>
        </row>
        <row r="432">
          <cell r="A432" t="str">
            <v>P18</v>
          </cell>
        </row>
        <row r="433">
          <cell r="A433" t="str">
            <v>P19</v>
          </cell>
        </row>
        <row r="434">
          <cell r="A434" t="str">
            <v>P20</v>
          </cell>
        </row>
        <row r="435">
          <cell r="A435" t="str">
            <v>P21</v>
          </cell>
        </row>
        <row r="436">
          <cell r="A436" t="str">
            <v>Q</v>
          </cell>
        </row>
        <row r="437">
          <cell r="A437" t="str">
            <v>Q06</v>
          </cell>
        </row>
        <row r="438">
          <cell r="A438" t="str">
            <v>Q02</v>
          </cell>
        </row>
        <row r="439">
          <cell r="A439" t="str">
            <v>Q03</v>
          </cell>
        </row>
        <row r="440">
          <cell r="A440" t="str">
            <v>Q05</v>
          </cell>
        </row>
        <row r="441">
          <cell r="A441" t="str">
            <v>Q01</v>
          </cell>
        </row>
        <row r="442">
          <cell r="A442" t="str">
            <v>Q04</v>
          </cell>
        </row>
        <row r="443">
          <cell r="A443" t="str">
            <v>Q07</v>
          </cell>
        </row>
        <row r="444">
          <cell r="A444" t="str">
            <v>Q08</v>
          </cell>
        </row>
        <row r="445">
          <cell r="A445" t="str">
            <v>Q09</v>
          </cell>
        </row>
        <row r="446">
          <cell r="A446" t="str">
            <v>Q10</v>
          </cell>
        </row>
        <row r="447">
          <cell r="A447" t="str">
            <v>R</v>
          </cell>
        </row>
        <row r="448">
          <cell r="A448" t="str">
            <v>R02</v>
          </cell>
        </row>
        <row r="449">
          <cell r="A449" t="str">
            <v>R01</v>
          </cell>
        </row>
        <row r="450">
          <cell r="A450" t="str">
            <v>R03</v>
          </cell>
        </row>
        <row r="451">
          <cell r="A451" t="str">
            <v>R04</v>
          </cell>
        </row>
        <row r="452">
          <cell r="A452" t="str">
            <v>R05</v>
          </cell>
        </row>
        <row r="453">
          <cell r="A453" t="str">
            <v>R06</v>
          </cell>
        </row>
        <row r="454">
          <cell r="A454" t="str">
            <v>R07</v>
          </cell>
        </row>
        <row r="455">
          <cell r="A455" t="str">
            <v>S</v>
          </cell>
        </row>
        <row r="456">
          <cell r="A456" t="str">
            <v>S108</v>
          </cell>
        </row>
        <row r="457">
          <cell r="A457" t="str">
            <v>S122</v>
          </cell>
        </row>
        <row r="458">
          <cell r="A458" t="str">
            <v>S169</v>
          </cell>
        </row>
        <row r="459">
          <cell r="A459" t="str">
            <v>S170</v>
          </cell>
        </row>
        <row r="460">
          <cell r="A460" t="str">
            <v>S90</v>
          </cell>
        </row>
        <row r="461">
          <cell r="A461" t="str">
            <v>S163</v>
          </cell>
        </row>
        <row r="462">
          <cell r="A462" t="str">
            <v>S91</v>
          </cell>
        </row>
        <row r="463">
          <cell r="A463" t="str">
            <v>S89</v>
          </cell>
        </row>
        <row r="464">
          <cell r="A464" t="str">
            <v>S235</v>
          </cell>
        </row>
        <row r="465">
          <cell r="A465" t="str">
            <v>S92</v>
          </cell>
        </row>
        <row r="466">
          <cell r="A466" t="str">
            <v>S177</v>
          </cell>
        </row>
        <row r="467">
          <cell r="A467" t="str">
            <v>S93</v>
          </cell>
        </row>
        <row r="468">
          <cell r="A468" t="str">
            <v>S178</v>
          </cell>
        </row>
        <row r="469">
          <cell r="A469" t="str">
            <v>S179</v>
          </cell>
        </row>
        <row r="470">
          <cell r="A470" t="str">
            <v>S01</v>
          </cell>
        </row>
        <row r="471">
          <cell r="A471" t="str">
            <v>S01A</v>
          </cell>
        </row>
        <row r="472">
          <cell r="A472" t="str">
            <v>S02</v>
          </cell>
        </row>
        <row r="473">
          <cell r="A473" t="str">
            <v>S130</v>
          </cell>
        </row>
        <row r="474">
          <cell r="A474" t="str">
            <v>S133</v>
          </cell>
        </row>
        <row r="475">
          <cell r="A475" t="str">
            <v>S98</v>
          </cell>
        </row>
        <row r="476">
          <cell r="A476" t="str">
            <v>S99</v>
          </cell>
        </row>
        <row r="477">
          <cell r="A477" t="str">
            <v>S136</v>
          </cell>
        </row>
        <row r="478">
          <cell r="A478" t="str">
            <v>S117</v>
          </cell>
        </row>
        <row r="479">
          <cell r="A479" t="str">
            <v>S116</v>
          </cell>
        </row>
        <row r="480">
          <cell r="A480" t="str">
            <v>S04</v>
          </cell>
        </row>
        <row r="481">
          <cell r="A481" t="str">
            <v>S115</v>
          </cell>
        </row>
        <row r="482">
          <cell r="A482" t="str">
            <v>S03</v>
          </cell>
        </row>
        <row r="483">
          <cell r="A483" t="str">
            <v>S05</v>
          </cell>
        </row>
        <row r="484">
          <cell r="A484" t="str">
            <v>S145</v>
          </cell>
        </row>
        <row r="485">
          <cell r="A485" t="str">
            <v>S06</v>
          </cell>
        </row>
        <row r="486">
          <cell r="A486" t="str">
            <v>S146</v>
          </cell>
        </row>
        <row r="487">
          <cell r="A487" t="str">
            <v>S10</v>
          </cell>
        </row>
        <row r="488">
          <cell r="A488" t="str">
            <v>S196</v>
          </cell>
        </row>
        <row r="489">
          <cell r="A489" t="str">
            <v>S113</v>
          </cell>
        </row>
        <row r="490">
          <cell r="A490" t="str">
            <v>S11</v>
          </cell>
        </row>
        <row r="491">
          <cell r="A491" t="str">
            <v>S188</v>
          </cell>
        </row>
        <row r="492">
          <cell r="A492" t="str">
            <v>S87</v>
          </cell>
        </row>
        <row r="493">
          <cell r="A493" t="str">
            <v>S88</v>
          </cell>
        </row>
        <row r="494">
          <cell r="A494" t="str">
            <v>S152</v>
          </cell>
        </row>
        <row r="495">
          <cell r="A495" t="str">
            <v>S151</v>
          </cell>
        </row>
        <row r="496">
          <cell r="A496" t="str">
            <v>S149</v>
          </cell>
        </row>
        <row r="497">
          <cell r="A497" t="str">
            <v>S239</v>
          </cell>
        </row>
        <row r="498">
          <cell r="A498" t="str">
            <v>S153</v>
          </cell>
        </row>
        <row r="499">
          <cell r="A499" t="str">
            <v>S234</v>
          </cell>
        </row>
        <row r="500">
          <cell r="A500" t="str">
            <v>S150</v>
          </cell>
        </row>
        <row r="501">
          <cell r="A501" t="str">
            <v>S217</v>
          </cell>
        </row>
        <row r="502">
          <cell r="A502" t="str">
            <v>S94</v>
          </cell>
        </row>
        <row r="503">
          <cell r="A503" t="str">
            <v>S37</v>
          </cell>
        </row>
        <row r="504">
          <cell r="A504" t="str">
            <v>S100</v>
          </cell>
        </row>
        <row r="505">
          <cell r="A505" t="str">
            <v>S101</v>
          </cell>
        </row>
        <row r="506">
          <cell r="A506" t="str">
            <v>S135</v>
          </cell>
        </row>
        <row r="507">
          <cell r="A507" t="str">
            <v>S233</v>
          </cell>
        </row>
        <row r="508">
          <cell r="A508" t="str">
            <v>S12</v>
          </cell>
        </row>
        <row r="509">
          <cell r="A509" t="str">
            <v>S13</v>
          </cell>
        </row>
        <row r="510">
          <cell r="A510" t="str">
            <v>S14</v>
          </cell>
        </row>
        <row r="511">
          <cell r="A511" t="str">
            <v>S123</v>
          </cell>
        </row>
        <row r="512">
          <cell r="A512" t="str">
            <v>S15</v>
          </cell>
        </row>
        <row r="513">
          <cell r="A513" t="str">
            <v>S138</v>
          </cell>
        </row>
        <row r="514">
          <cell r="A514" t="str">
            <v>S139</v>
          </cell>
        </row>
        <row r="515">
          <cell r="A515" t="str">
            <v>S140</v>
          </cell>
        </row>
        <row r="516">
          <cell r="A516" t="str">
            <v>S173</v>
          </cell>
        </row>
        <row r="517">
          <cell r="A517" t="str">
            <v>S16</v>
          </cell>
        </row>
        <row r="518">
          <cell r="A518" t="str">
            <v>S17</v>
          </cell>
        </row>
        <row r="519">
          <cell r="A519" t="str">
            <v>S18</v>
          </cell>
        </row>
        <row r="520">
          <cell r="A520" t="str">
            <v>S08</v>
          </cell>
        </row>
        <row r="521">
          <cell r="A521" t="str">
            <v>S19</v>
          </cell>
        </row>
        <row r="522">
          <cell r="A522" t="str">
            <v>S219</v>
          </cell>
        </row>
        <row r="523">
          <cell r="A523" t="str">
            <v>S111</v>
          </cell>
        </row>
        <row r="524">
          <cell r="A524" t="str">
            <v>S165</v>
          </cell>
        </row>
        <row r="525">
          <cell r="A525" t="str">
            <v>S213</v>
          </cell>
        </row>
        <row r="526">
          <cell r="A526" t="str">
            <v>S211</v>
          </cell>
        </row>
        <row r="527">
          <cell r="A527" t="str">
            <v>S212</v>
          </cell>
        </row>
        <row r="528">
          <cell r="A528" t="str">
            <v>S210</v>
          </cell>
        </row>
        <row r="529">
          <cell r="A529" t="str">
            <v>S207</v>
          </cell>
        </row>
        <row r="530">
          <cell r="A530" t="str">
            <v>S208</v>
          </cell>
        </row>
        <row r="531">
          <cell r="A531" t="str">
            <v>S209</v>
          </cell>
        </row>
        <row r="532">
          <cell r="A532" t="str">
            <v>S206</v>
          </cell>
        </row>
        <row r="533">
          <cell r="A533" t="str">
            <v>S203</v>
          </cell>
        </row>
        <row r="534">
          <cell r="A534" t="str">
            <v>S204</v>
          </cell>
        </row>
        <row r="535">
          <cell r="A535" t="str">
            <v>S205</v>
          </cell>
        </row>
        <row r="536">
          <cell r="A536" t="str">
            <v>S202</v>
          </cell>
        </row>
        <row r="537">
          <cell r="A537" t="str">
            <v>S200</v>
          </cell>
        </row>
        <row r="538">
          <cell r="A538" t="str">
            <v>S201</v>
          </cell>
        </row>
        <row r="539">
          <cell r="A539" t="str">
            <v>S156</v>
          </cell>
        </row>
        <row r="540">
          <cell r="A540" t="str">
            <v>S21</v>
          </cell>
        </row>
        <row r="541">
          <cell r="A541" t="str">
            <v>S155</v>
          </cell>
        </row>
        <row r="542">
          <cell r="A542" t="str">
            <v>S124</v>
          </cell>
        </row>
        <row r="543">
          <cell r="A543" t="str">
            <v>S186</v>
          </cell>
        </row>
        <row r="544">
          <cell r="A544" t="str">
            <v>S187</v>
          </cell>
        </row>
        <row r="545">
          <cell r="A545" t="str">
            <v>S106</v>
          </cell>
        </row>
        <row r="546">
          <cell r="A546" t="str">
            <v>S179</v>
          </cell>
        </row>
        <row r="547">
          <cell r="A547" t="str">
            <v>S180</v>
          </cell>
        </row>
        <row r="548">
          <cell r="A548" t="str">
            <v>S22</v>
          </cell>
        </row>
        <row r="549">
          <cell r="A549" t="str">
            <v>S195</v>
          </cell>
        </row>
        <row r="550">
          <cell r="A550" t="str">
            <v>S218</v>
          </cell>
        </row>
        <row r="551">
          <cell r="A551" t="str">
            <v>S23</v>
          </cell>
        </row>
        <row r="552">
          <cell r="A552" t="str">
            <v>S157</v>
          </cell>
        </row>
        <row r="553">
          <cell r="A553" t="str">
            <v>S112</v>
          </cell>
        </row>
        <row r="554">
          <cell r="A554" t="str">
            <v>S24</v>
          </cell>
        </row>
        <row r="555">
          <cell r="A555" t="str">
            <v>S25</v>
          </cell>
        </row>
        <row r="556">
          <cell r="A556" t="str">
            <v>S27</v>
          </cell>
        </row>
        <row r="557">
          <cell r="A557" t="str">
            <v>S118</v>
          </cell>
        </row>
        <row r="558">
          <cell r="A558" t="str">
            <v>S26</v>
          </cell>
        </row>
        <row r="559">
          <cell r="A559" t="str">
            <v>S28</v>
          </cell>
        </row>
        <row r="560">
          <cell r="A560" t="str">
            <v>S142</v>
          </cell>
        </row>
        <row r="561">
          <cell r="A561" t="str">
            <v>S143</v>
          </cell>
        </row>
        <row r="562">
          <cell r="A562" t="str">
            <v>S29</v>
          </cell>
        </row>
        <row r="563">
          <cell r="A563" t="str">
            <v>S144</v>
          </cell>
        </row>
        <row r="564">
          <cell r="A564" t="str">
            <v>S30</v>
          </cell>
        </row>
        <row r="565">
          <cell r="A565" t="str">
            <v>S109</v>
          </cell>
        </row>
        <row r="566">
          <cell r="A566" t="str">
            <v>S220</v>
          </cell>
        </row>
        <row r="567">
          <cell r="A567" t="str">
            <v>S31</v>
          </cell>
        </row>
        <row r="568">
          <cell r="A568" t="str">
            <v>S243</v>
          </cell>
        </row>
        <row r="569">
          <cell r="A569" t="str">
            <v>S32</v>
          </cell>
        </row>
        <row r="570">
          <cell r="A570" t="str">
            <v>S33</v>
          </cell>
        </row>
        <row r="571">
          <cell r="A571" t="str">
            <v>S102</v>
          </cell>
        </row>
        <row r="572">
          <cell r="A572" t="str">
            <v>S110</v>
          </cell>
        </row>
        <row r="573">
          <cell r="A573" t="str">
            <v>S232</v>
          </cell>
        </row>
        <row r="574">
          <cell r="A574" t="str">
            <v>S231</v>
          </cell>
        </row>
        <row r="575">
          <cell r="A575" t="str">
            <v>S34</v>
          </cell>
        </row>
        <row r="576">
          <cell r="A576" t="str">
            <v>S125</v>
          </cell>
        </row>
        <row r="577">
          <cell r="A577" t="str">
            <v>S126</v>
          </cell>
        </row>
        <row r="578">
          <cell r="A578" t="str">
            <v>S65</v>
          </cell>
        </row>
        <row r="579">
          <cell r="A579" t="str">
            <v>S35</v>
          </cell>
        </row>
        <row r="580">
          <cell r="A580" t="str">
            <v>S167</v>
          </cell>
        </row>
        <row r="581">
          <cell r="A581" t="str">
            <v>S36</v>
          </cell>
        </row>
        <row r="582">
          <cell r="A582" t="str">
            <v>S221</v>
          </cell>
        </row>
        <row r="583">
          <cell r="A583" t="str">
            <v>S222</v>
          </cell>
        </row>
        <row r="584">
          <cell r="A584" t="str">
            <v>S222A</v>
          </cell>
        </row>
        <row r="585">
          <cell r="A585" t="str">
            <v>S224</v>
          </cell>
        </row>
        <row r="586">
          <cell r="A586" t="str">
            <v>S105</v>
          </cell>
        </row>
        <row r="587">
          <cell r="A587" t="str">
            <v>S107</v>
          </cell>
        </row>
        <row r="588">
          <cell r="A588" t="str">
            <v>S60</v>
          </cell>
        </row>
        <row r="589">
          <cell r="A589" t="str">
            <v>S225</v>
          </cell>
        </row>
        <row r="590">
          <cell r="A590" t="str">
            <v>S226</v>
          </cell>
        </row>
        <row r="591">
          <cell r="A591" t="str">
            <v>S131</v>
          </cell>
        </row>
        <row r="592">
          <cell r="A592" t="str">
            <v>S134</v>
          </cell>
        </row>
        <row r="593">
          <cell r="A593" t="str">
            <v>S181</v>
          </cell>
        </row>
        <row r="594">
          <cell r="A594" t="str">
            <v>S182</v>
          </cell>
        </row>
        <row r="595">
          <cell r="A595" t="str">
            <v>S172</v>
          </cell>
        </row>
        <row r="596">
          <cell r="A596" t="str">
            <v>S38</v>
          </cell>
        </row>
        <row r="597">
          <cell r="A597" t="str">
            <v>S183</v>
          </cell>
        </row>
        <row r="598">
          <cell r="A598" t="str">
            <v>S39</v>
          </cell>
        </row>
        <row r="599">
          <cell r="A599" t="str">
            <v>S159</v>
          </cell>
        </row>
        <row r="600">
          <cell r="A600" t="str">
            <v>S07</v>
          </cell>
        </row>
        <row r="601">
          <cell r="A601" t="str">
            <v>S40</v>
          </cell>
        </row>
        <row r="602">
          <cell r="A602" t="str">
            <v>S158</v>
          </cell>
        </row>
        <row r="603">
          <cell r="A603" t="str">
            <v>S129</v>
          </cell>
        </row>
        <row r="604">
          <cell r="A604" t="str">
            <v>S166</v>
          </cell>
        </row>
        <row r="605">
          <cell r="A605" t="str">
            <v>S103</v>
          </cell>
        </row>
        <row r="606">
          <cell r="A606" t="str">
            <v>S104</v>
          </cell>
        </row>
        <row r="607">
          <cell r="A607" t="str">
            <v>S160</v>
          </cell>
        </row>
        <row r="608">
          <cell r="A608" t="str">
            <v>S160A</v>
          </cell>
        </row>
        <row r="609">
          <cell r="A609" t="str">
            <v>S46</v>
          </cell>
        </row>
        <row r="610">
          <cell r="A610" t="str">
            <v>S47</v>
          </cell>
        </row>
        <row r="611">
          <cell r="A611" t="str">
            <v>S48</v>
          </cell>
        </row>
        <row r="612">
          <cell r="A612" t="str">
            <v>S48A</v>
          </cell>
        </row>
        <row r="613">
          <cell r="A613" t="str">
            <v>S48B</v>
          </cell>
        </row>
        <row r="614">
          <cell r="A614" t="str">
            <v>S214</v>
          </cell>
        </row>
        <row r="615">
          <cell r="A615" t="str">
            <v>S114</v>
          </cell>
        </row>
        <row r="616">
          <cell r="A616" t="str">
            <v>S41</v>
          </cell>
        </row>
        <row r="617">
          <cell r="A617" t="str">
            <v>S120</v>
          </cell>
        </row>
        <row r="618">
          <cell r="A618" t="str">
            <v>S171</v>
          </cell>
        </row>
        <row r="619">
          <cell r="A619" t="str">
            <v>S09</v>
          </cell>
        </row>
        <row r="620">
          <cell r="A620" t="str">
            <v>S09A</v>
          </cell>
        </row>
        <row r="621">
          <cell r="A621" t="str">
            <v>S09B</v>
          </cell>
        </row>
        <row r="622">
          <cell r="A622" t="str">
            <v>S09C</v>
          </cell>
        </row>
        <row r="623">
          <cell r="A623" t="str">
            <v>S132</v>
          </cell>
        </row>
        <row r="624">
          <cell r="A624" t="str">
            <v>S242</v>
          </cell>
        </row>
        <row r="625">
          <cell r="A625" t="str">
            <v>S241</v>
          </cell>
        </row>
        <row r="626">
          <cell r="A626" t="str">
            <v>S42</v>
          </cell>
        </row>
        <row r="627">
          <cell r="A627" t="str">
            <v>S43</v>
          </cell>
        </row>
        <row r="628">
          <cell r="A628" t="str">
            <v>S44</v>
          </cell>
        </row>
        <row r="629">
          <cell r="A629" t="str">
            <v>S56</v>
          </cell>
        </row>
        <row r="630">
          <cell r="A630" t="str">
            <v>S71</v>
          </cell>
        </row>
        <row r="631">
          <cell r="A631" t="str">
            <v>S71A</v>
          </cell>
        </row>
        <row r="632">
          <cell r="A632" t="str">
            <v>S71B</v>
          </cell>
        </row>
        <row r="633">
          <cell r="A633" t="str">
            <v>S71C</v>
          </cell>
        </row>
        <row r="634">
          <cell r="A634" t="str">
            <v>S72</v>
          </cell>
        </row>
        <row r="635">
          <cell r="A635" t="str">
            <v>S45</v>
          </cell>
        </row>
        <row r="636">
          <cell r="A636" t="str">
            <v>S121</v>
          </cell>
        </row>
        <row r="637">
          <cell r="A637" t="str">
            <v>S228</v>
          </cell>
        </row>
        <row r="638">
          <cell r="A638" t="str">
            <v>S229</v>
          </cell>
        </row>
        <row r="639">
          <cell r="A639" t="str">
            <v>S230</v>
          </cell>
        </row>
        <row r="640">
          <cell r="A640" t="str">
            <v>S20</v>
          </cell>
        </row>
        <row r="641">
          <cell r="A641" t="str">
            <v>S227</v>
          </cell>
        </row>
        <row r="642">
          <cell r="A642" t="str">
            <v>S50</v>
          </cell>
        </row>
        <row r="643">
          <cell r="A643" t="str">
            <v>S162</v>
          </cell>
        </row>
        <row r="644">
          <cell r="A644" t="str">
            <v>S51</v>
          </cell>
        </row>
        <row r="645">
          <cell r="A645" t="str">
            <v>S49</v>
          </cell>
        </row>
        <row r="646">
          <cell r="A646" t="str">
            <v>S52</v>
          </cell>
        </row>
        <row r="647">
          <cell r="A647" t="str">
            <v>S53</v>
          </cell>
        </row>
        <row r="648">
          <cell r="A648" t="str">
            <v>S54</v>
          </cell>
        </row>
        <row r="649">
          <cell r="A649" t="str">
            <v>S154</v>
          </cell>
        </row>
        <row r="650">
          <cell r="A650" t="str">
            <v>S55</v>
          </cell>
        </row>
        <row r="651">
          <cell r="A651" t="str">
            <v>S59</v>
          </cell>
        </row>
        <row r="652">
          <cell r="A652" t="str">
            <v>S58</v>
          </cell>
        </row>
        <row r="653">
          <cell r="A653" t="str">
            <v>S96</v>
          </cell>
        </row>
        <row r="654">
          <cell r="A654" t="str">
            <v>S97</v>
          </cell>
        </row>
        <row r="655">
          <cell r="A655" t="str">
            <v>S57</v>
          </cell>
        </row>
        <row r="656">
          <cell r="A656" t="str">
            <v>S62</v>
          </cell>
        </row>
        <row r="657">
          <cell r="A657" t="str">
            <v>S63</v>
          </cell>
        </row>
        <row r="658">
          <cell r="A658" t="str">
            <v>S61</v>
          </cell>
        </row>
        <row r="659">
          <cell r="A659" t="str">
            <v>S164</v>
          </cell>
        </row>
        <row r="660">
          <cell r="A660" t="str">
            <v>S168</v>
          </cell>
        </row>
        <row r="661">
          <cell r="A661" t="str">
            <v>S199</v>
          </cell>
        </row>
        <row r="662">
          <cell r="A662" t="str">
            <v>S197</v>
          </cell>
        </row>
        <row r="663">
          <cell r="A663" t="str">
            <v>S198</v>
          </cell>
        </row>
        <row r="664">
          <cell r="A664" t="str">
            <v>S75</v>
          </cell>
        </row>
        <row r="665">
          <cell r="A665" t="str">
            <v>S141</v>
          </cell>
        </row>
        <row r="666">
          <cell r="A666" t="str">
            <v>S161</v>
          </cell>
        </row>
        <row r="667">
          <cell r="A667" t="str">
            <v>S66</v>
          </cell>
        </row>
        <row r="668">
          <cell r="A668" t="str">
            <v>S67</v>
          </cell>
        </row>
        <row r="669">
          <cell r="A669" t="str">
            <v>S68</v>
          </cell>
        </row>
        <row r="670">
          <cell r="A670" t="str">
            <v>S69</v>
          </cell>
        </row>
        <row r="671">
          <cell r="A671" t="str">
            <v>S215</v>
          </cell>
        </row>
        <row r="672">
          <cell r="A672" t="str">
            <v>S240</v>
          </cell>
        </row>
        <row r="673">
          <cell r="A673" t="str">
            <v>S127</v>
          </cell>
        </row>
        <row r="674">
          <cell r="A674" t="str">
            <v>S128</v>
          </cell>
        </row>
        <row r="675">
          <cell r="A675" t="str">
            <v>S64</v>
          </cell>
        </row>
        <row r="676">
          <cell r="A676" t="str">
            <v>S64A</v>
          </cell>
        </row>
        <row r="677">
          <cell r="A677" t="str">
            <v>S64B</v>
          </cell>
        </row>
        <row r="678">
          <cell r="A678" t="str">
            <v>S64C</v>
          </cell>
        </row>
        <row r="679">
          <cell r="A679" t="str">
            <v>S64D</v>
          </cell>
        </row>
        <row r="680">
          <cell r="A680" t="str">
            <v>S64E</v>
          </cell>
        </row>
        <row r="681">
          <cell r="A681" t="str">
            <v>S64F</v>
          </cell>
        </row>
        <row r="682">
          <cell r="A682" t="str">
            <v>S64G</v>
          </cell>
        </row>
        <row r="683">
          <cell r="A683" t="str">
            <v>S70</v>
          </cell>
        </row>
        <row r="684">
          <cell r="A684" t="str">
            <v>S73</v>
          </cell>
        </row>
        <row r="685">
          <cell r="A685" t="str">
            <v>S74</v>
          </cell>
        </row>
        <row r="686">
          <cell r="A686" t="str">
            <v>S95</v>
          </cell>
        </row>
        <row r="687">
          <cell r="A687" t="str">
            <v>S95A</v>
          </cell>
        </row>
        <row r="688">
          <cell r="A688" t="str">
            <v>S184</v>
          </cell>
        </row>
        <row r="689">
          <cell r="A689" t="str">
            <v>S185</v>
          </cell>
        </row>
        <row r="690">
          <cell r="A690" t="str">
            <v>S238</v>
          </cell>
        </row>
        <row r="691">
          <cell r="A691" t="str">
            <v>S77</v>
          </cell>
        </row>
        <row r="692">
          <cell r="A692" t="str">
            <v>S119</v>
          </cell>
        </row>
        <row r="693">
          <cell r="A693" t="str">
            <v>S76</v>
          </cell>
        </row>
        <row r="694">
          <cell r="A694" t="str">
            <v>S80</v>
          </cell>
        </row>
        <row r="695">
          <cell r="A695" t="str">
            <v>S78</v>
          </cell>
        </row>
        <row r="696">
          <cell r="A696" t="str">
            <v>S147</v>
          </cell>
        </row>
        <row r="697">
          <cell r="A697" t="str">
            <v>S79</v>
          </cell>
        </row>
        <row r="698">
          <cell r="A698" t="str">
            <v>S148</v>
          </cell>
        </row>
        <row r="699">
          <cell r="A699" t="str">
            <v>S194</v>
          </cell>
        </row>
        <row r="700">
          <cell r="A700" t="str">
            <v>S216</v>
          </cell>
        </row>
        <row r="701">
          <cell r="A701" t="str">
            <v>S236</v>
          </cell>
        </row>
        <row r="702">
          <cell r="A702" t="str">
            <v>S81</v>
          </cell>
        </row>
        <row r="703">
          <cell r="A703" t="str">
            <v>S82</v>
          </cell>
        </row>
        <row r="704">
          <cell r="A704" t="str">
            <v>S190</v>
          </cell>
        </row>
        <row r="705">
          <cell r="A705" t="str">
            <v>S191</v>
          </cell>
        </row>
        <row r="706">
          <cell r="A706" t="str">
            <v>S237</v>
          </cell>
        </row>
        <row r="707">
          <cell r="A707" t="str">
            <v>S192</v>
          </cell>
        </row>
        <row r="708">
          <cell r="A708" t="str">
            <v>S189</v>
          </cell>
        </row>
        <row r="709">
          <cell r="A709" t="str">
            <v>S223</v>
          </cell>
        </row>
        <row r="710">
          <cell r="A710" t="str">
            <v>S83</v>
          </cell>
        </row>
        <row r="711">
          <cell r="A711" t="str">
            <v>S176</v>
          </cell>
        </row>
        <row r="712">
          <cell r="A712" t="str">
            <v>S175</v>
          </cell>
        </row>
        <row r="713">
          <cell r="A713" t="str">
            <v>S174</v>
          </cell>
        </row>
        <row r="714">
          <cell r="A714" t="str">
            <v>S193</v>
          </cell>
        </row>
        <row r="715">
          <cell r="A715" t="str">
            <v>S84</v>
          </cell>
        </row>
        <row r="716">
          <cell r="A716" t="str">
            <v>S85</v>
          </cell>
        </row>
        <row r="717">
          <cell r="A717" t="str">
            <v>S86</v>
          </cell>
        </row>
        <row r="718">
          <cell r="A718" t="str">
            <v>S137</v>
          </cell>
        </row>
        <row r="719">
          <cell r="A719" t="str">
            <v>S244</v>
          </cell>
        </row>
        <row r="720">
          <cell r="A720" t="str">
            <v>S245</v>
          </cell>
        </row>
        <row r="721">
          <cell r="A721" t="str">
            <v>S246</v>
          </cell>
        </row>
        <row r="722">
          <cell r="A722" t="str">
            <v>S247</v>
          </cell>
        </row>
        <row r="723">
          <cell r="A723" t="str">
            <v>S248</v>
          </cell>
        </row>
        <row r="724">
          <cell r="A724" t="str">
            <v>T</v>
          </cell>
        </row>
        <row r="725">
          <cell r="A725" t="str">
            <v>T13</v>
          </cell>
        </row>
        <row r="726">
          <cell r="A726" t="str">
            <v>T14</v>
          </cell>
        </row>
        <row r="727">
          <cell r="A727" t="str">
            <v>T15</v>
          </cell>
        </row>
        <row r="728">
          <cell r="A728" t="str">
            <v>T02</v>
          </cell>
        </row>
        <row r="729">
          <cell r="A729" t="str">
            <v>T03</v>
          </cell>
        </row>
        <row r="730">
          <cell r="A730" t="str">
            <v>T12</v>
          </cell>
        </row>
        <row r="731">
          <cell r="A731" t="str">
            <v>T01</v>
          </cell>
        </row>
        <row r="732">
          <cell r="A732" t="str">
            <v>T05</v>
          </cell>
        </row>
        <row r="733">
          <cell r="A733" t="str">
            <v>T09</v>
          </cell>
        </row>
        <row r="734">
          <cell r="A734" t="str">
            <v>T10</v>
          </cell>
        </row>
        <row r="735">
          <cell r="A735" t="str">
            <v>T11</v>
          </cell>
        </row>
        <row r="736">
          <cell r="A736" t="str">
            <v>T06</v>
          </cell>
        </row>
        <row r="737">
          <cell r="A737" t="str">
            <v>T08</v>
          </cell>
        </row>
        <row r="738">
          <cell r="A738" t="str">
            <v>T16</v>
          </cell>
        </row>
        <row r="739">
          <cell r="A739" t="str">
            <v>T07</v>
          </cell>
        </row>
        <row r="740">
          <cell r="A740" t="str">
            <v>T04</v>
          </cell>
        </row>
        <row r="741">
          <cell r="A741" t="str">
            <v>T17</v>
          </cell>
        </row>
        <row r="742">
          <cell r="A742" t="str">
            <v>T18</v>
          </cell>
        </row>
        <row r="743">
          <cell r="A743" t="str">
            <v>T19</v>
          </cell>
        </row>
        <row r="744">
          <cell r="A744" t="str">
            <v>T20</v>
          </cell>
        </row>
        <row r="745">
          <cell r="A745" t="str">
            <v>T21</v>
          </cell>
        </row>
        <row r="746">
          <cell r="A746" t="str">
            <v>W</v>
          </cell>
        </row>
        <row r="747">
          <cell r="A747" t="str">
            <v>W13</v>
          </cell>
        </row>
        <row r="748">
          <cell r="A748" t="str">
            <v>W21</v>
          </cell>
        </row>
        <row r="749">
          <cell r="A749" t="str">
            <v>W22</v>
          </cell>
        </row>
        <row r="750">
          <cell r="A750" t="str">
            <v>W01</v>
          </cell>
        </row>
        <row r="751">
          <cell r="A751" t="str">
            <v>W02</v>
          </cell>
        </row>
        <row r="752">
          <cell r="A752" t="str">
            <v>W04</v>
          </cell>
        </row>
        <row r="753">
          <cell r="A753" t="str">
            <v>W34</v>
          </cell>
        </row>
        <row r="754">
          <cell r="A754" t="str">
            <v>W33</v>
          </cell>
        </row>
        <row r="755">
          <cell r="A755" t="str">
            <v>W32</v>
          </cell>
        </row>
        <row r="756">
          <cell r="A756" t="str">
            <v>W31</v>
          </cell>
        </row>
        <row r="757">
          <cell r="A757" t="str">
            <v>W36</v>
          </cell>
        </row>
        <row r="758">
          <cell r="A758" t="str">
            <v>W35</v>
          </cell>
        </row>
        <row r="759">
          <cell r="A759" t="str">
            <v>W20</v>
          </cell>
        </row>
        <row r="760">
          <cell r="A760" t="str">
            <v>W05</v>
          </cell>
        </row>
        <row r="761">
          <cell r="A761" t="str">
            <v>W25</v>
          </cell>
        </row>
        <row r="762">
          <cell r="A762" t="str">
            <v>W23</v>
          </cell>
        </row>
        <row r="763">
          <cell r="A763" t="str">
            <v>W26</v>
          </cell>
        </row>
        <row r="764">
          <cell r="A764" t="str">
            <v>W24</v>
          </cell>
        </row>
        <row r="765">
          <cell r="A765" t="str">
            <v>W29</v>
          </cell>
        </row>
        <row r="766">
          <cell r="A766" t="str">
            <v>W27</v>
          </cell>
        </row>
        <row r="767">
          <cell r="A767" t="str">
            <v>W30</v>
          </cell>
        </row>
        <row r="768">
          <cell r="A768" t="str">
            <v>W28</v>
          </cell>
        </row>
        <row r="769">
          <cell r="A769" t="str">
            <v>W12</v>
          </cell>
        </row>
        <row r="770">
          <cell r="A770" t="str">
            <v>W06</v>
          </cell>
        </row>
        <row r="771">
          <cell r="A771" t="str">
            <v>W09</v>
          </cell>
        </row>
        <row r="772">
          <cell r="A772" t="str">
            <v>W17</v>
          </cell>
        </row>
        <row r="773">
          <cell r="A773" t="str">
            <v>W16</v>
          </cell>
        </row>
        <row r="774">
          <cell r="A774" t="str">
            <v>W18</v>
          </cell>
        </row>
        <row r="775">
          <cell r="A775" t="str">
            <v>W19</v>
          </cell>
        </row>
        <row r="776">
          <cell r="A776" t="str">
            <v>W37</v>
          </cell>
        </row>
        <row r="777">
          <cell r="A777" t="str">
            <v>W38</v>
          </cell>
        </row>
        <row r="778">
          <cell r="A778" t="str">
            <v>W39</v>
          </cell>
        </row>
        <row r="779">
          <cell r="A779" t="str">
            <v>W40</v>
          </cell>
        </row>
        <row r="780">
          <cell r="A780" t="str">
            <v>W41</v>
          </cell>
        </row>
        <row r="781">
          <cell r="A781" t="str">
            <v>X</v>
          </cell>
        </row>
        <row r="782">
          <cell r="A782" t="str">
            <v>X17</v>
          </cell>
        </row>
        <row r="783">
          <cell r="A783" t="str">
            <v>X01</v>
          </cell>
        </row>
        <row r="784">
          <cell r="A784" t="str">
            <v>X04</v>
          </cell>
        </row>
        <row r="785">
          <cell r="A785" t="str">
            <v>X03</v>
          </cell>
        </row>
        <row r="786">
          <cell r="A786" t="str">
            <v>X02</v>
          </cell>
        </row>
        <row r="787">
          <cell r="A787" t="str">
            <v>X05</v>
          </cell>
        </row>
        <row r="788">
          <cell r="A788" t="str">
            <v>X06</v>
          </cell>
        </row>
        <row r="789">
          <cell r="A789" t="str">
            <v>X15</v>
          </cell>
        </row>
        <row r="790">
          <cell r="A790" t="str">
            <v>X12</v>
          </cell>
        </row>
        <row r="791">
          <cell r="A791" t="str">
            <v>X11</v>
          </cell>
        </row>
        <row r="792">
          <cell r="A792" t="str">
            <v>X22</v>
          </cell>
        </row>
        <row r="793">
          <cell r="A793" t="str">
            <v>X07</v>
          </cell>
        </row>
        <row r="794">
          <cell r="A794" t="str">
            <v>X23</v>
          </cell>
        </row>
        <row r="795">
          <cell r="A795" t="str">
            <v>X24</v>
          </cell>
        </row>
        <row r="796">
          <cell r="A796" t="str">
            <v>X25</v>
          </cell>
        </row>
        <row r="797">
          <cell r="A797" t="str">
            <v>X14</v>
          </cell>
        </row>
        <row r="798">
          <cell r="A798" t="str">
            <v>X08</v>
          </cell>
        </row>
        <row r="799">
          <cell r="A799" t="str">
            <v>X09</v>
          </cell>
        </row>
        <row r="800">
          <cell r="A800" t="str">
            <v>X16</v>
          </cell>
        </row>
        <row r="801">
          <cell r="A801" t="str">
            <v>X21</v>
          </cell>
        </row>
        <row r="802">
          <cell r="A802" t="str">
            <v>X20</v>
          </cell>
        </row>
        <row r="803">
          <cell r="A803" t="str">
            <v>X10</v>
          </cell>
        </row>
        <row r="804">
          <cell r="A804" t="str">
            <v>X18</v>
          </cell>
        </row>
        <row r="805">
          <cell r="A805" t="str">
            <v>X19</v>
          </cell>
        </row>
        <row r="806">
          <cell r="A806" t="str">
            <v>X13</v>
          </cell>
        </row>
        <row r="807">
          <cell r="A807" t="str">
            <v>X27</v>
          </cell>
        </row>
        <row r="808">
          <cell r="A808" t="str">
            <v>X28</v>
          </cell>
        </row>
        <row r="809">
          <cell r="A809" t="str">
            <v>X29</v>
          </cell>
        </row>
        <row r="810">
          <cell r="A810" t="str">
            <v>X30</v>
          </cell>
        </row>
        <row r="813">
          <cell r="A813" t="str">
            <v>Y</v>
          </cell>
        </row>
        <row r="814">
          <cell r="A814" t="str">
            <v>Y19</v>
          </cell>
        </row>
        <row r="815">
          <cell r="A815" t="str">
            <v>Y18</v>
          </cell>
        </row>
        <row r="816">
          <cell r="A816" t="str">
            <v>Y01</v>
          </cell>
        </row>
        <row r="817">
          <cell r="A817" t="str">
            <v>Y02</v>
          </cell>
        </row>
        <row r="818">
          <cell r="A818" t="str">
            <v>Y04</v>
          </cell>
        </row>
        <row r="819">
          <cell r="A819" t="str">
            <v>Y05</v>
          </cell>
        </row>
        <row r="820">
          <cell r="A820" t="str">
            <v>Y37</v>
          </cell>
        </row>
        <row r="821">
          <cell r="A821" t="str">
            <v>Y37A</v>
          </cell>
        </row>
        <row r="822">
          <cell r="A822" t="str">
            <v>Y37B</v>
          </cell>
        </row>
        <row r="823">
          <cell r="A823" t="str">
            <v>Y37C</v>
          </cell>
        </row>
        <row r="824">
          <cell r="A824" t="str">
            <v>Y15</v>
          </cell>
        </row>
        <row r="825">
          <cell r="A825" t="str">
            <v>Y06</v>
          </cell>
        </row>
        <row r="826">
          <cell r="A826" t="str">
            <v>Y07</v>
          </cell>
        </row>
        <row r="827">
          <cell r="A827" t="str">
            <v>Y10</v>
          </cell>
        </row>
        <row r="828">
          <cell r="A828" t="str">
            <v>Y08</v>
          </cell>
        </row>
        <row r="829">
          <cell r="A829" t="str">
            <v>Y14</v>
          </cell>
        </row>
        <row r="830">
          <cell r="A830" t="str">
            <v>Y35</v>
          </cell>
        </row>
        <row r="831">
          <cell r="A831" t="str">
            <v>Y36</v>
          </cell>
        </row>
        <row r="832">
          <cell r="A832" t="str">
            <v>Y03</v>
          </cell>
        </row>
        <row r="833">
          <cell r="A833" t="str">
            <v>Y03A</v>
          </cell>
        </row>
        <row r="834">
          <cell r="A834" t="str">
            <v>Y17</v>
          </cell>
        </row>
        <row r="835">
          <cell r="A835" t="str">
            <v>Y17B</v>
          </cell>
        </row>
        <row r="836">
          <cell r="A836" t="str">
            <v>Y17C</v>
          </cell>
        </row>
        <row r="837">
          <cell r="A837" t="str">
            <v>Y16</v>
          </cell>
        </row>
        <row r="838">
          <cell r="A838" t="str">
            <v>Y11</v>
          </cell>
        </row>
        <row r="839">
          <cell r="A839" t="str">
            <v>Y39</v>
          </cell>
        </row>
        <row r="840">
          <cell r="A840" t="str">
            <v>Y38</v>
          </cell>
        </row>
        <row r="841">
          <cell r="A841" t="str">
            <v>Y41</v>
          </cell>
        </row>
        <row r="842">
          <cell r="A842" t="str">
            <v>Y09</v>
          </cell>
        </row>
        <row r="843">
          <cell r="A843" t="str">
            <v>Y40</v>
          </cell>
        </row>
        <row r="844">
          <cell r="A844" t="str">
            <v>Y30</v>
          </cell>
        </row>
        <row r="845">
          <cell r="A845" t="str">
            <v>Y28</v>
          </cell>
        </row>
        <row r="846">
          <cell r="A846" t="str">
            <v>Y26</v>
          </cell>
        </row>
        <row r="847">
          <cell r="A847" t="str">
            <v>Y29</v>
          </cell>
        </row>
        <row r="848">
          <cell r="A848" t="str">
            <v>Y27</v>
          </cell>
        </row>
        <row r="850">
          <cell r="A850" t="str">
            <v>Y21</v>
          </cell>
        </row>
        <row r="851">
          <cell r="A851" t="str">
            <v>Y12</v>
          </cell>
        </row>
        <row r="852">
          <cell r="A852" t="str">
            <v>Y25</v>
          </cell>
        </row>
        <row r="853">
          <cell r="A853" t="str">
            <v>Y23</v>
          </cell>
        </row>
        <row r="854">
          <cell r="A854" t="str">
            <v>Y20</v>
          </cell>
        </row>
        <row r="855">
          <cell r="A855" t="str">
            <v>Y13</v>
          </cell>
        </row>
        <row r="856">
          <cell r="A856" t="str">
            <v>Y24</v>
          </cell>
        </row>
        <row r="857">
          <cell r="A857" t="str">
            <v>Y22</v>
          </cell>
        </row>
        <row r="858">
          <cell r="A858" t="str">
            <v>Y34</v>
          </cell>
        </row>
        <row r="859">
          <cell r="A859" t="str">
            <v>Y33</v>
          </cell>
        </row>
        <row r="860">
          <cell r="A860" t="str">
            <v>Y31</v>
          </cell>
        </row>
        <row r="861">
          <cell r="A861" t="str">
            <v>Y32</v>
          </cell>
        </row>
        <row r="862">
          <cell r="A862" t="str">
            <v>Y42</v>
          </cell>
        </row>
        <row r="863">
          <cell r="A863" t="str">
            <v>Y43</v>
          </cell>
        </row>
        <row r="864">
          <cell r="A864" t="str">
            <v>Y44</v>
          </cell>
        </row>
        <row r="865">
          <cell r="A865" t="str">
            <v>Y45</v>
          </cell>
        </row>
        <row r="866">
          <cell r="A866" t="str">
            <v>Y46</v>
          </cell>
        </row>
        <row r="867">
          <cell r="A867" t="str">
            <v>Z</v>
          </cell>
        </row>
        <row r="868">
          <cell r="A868" t="str">
            <v>Z02</v>
          </cell>
        </row>
        <row r="869">
          <cell r="A869" t="str">
            <v>Z03</v>
          </cell>
        </row>
        <row r="870">
          <cell r="A870" t="str">
            <v>Z06</v>
          </cell>
        </row>
        <row r="871">
          <cell r="A871" t="str">
            <v>Z05</v>
          </cell>
        </row>
        <row r="872">
          <cell r="A872" t="str">
            <v>Z04</v>
          </cell>
        </row>
        <row r="873">
          <cell r="A873" t="str">
            <v>Z01</v>
          </cell>
        </row>
        <row r="874">
          <cell r="A874" t="str">
            <v>Z07</v>
          </cell>
        </row>
        <row r="875">
          <cell r="A875" t="str">
            <v>Z08</v>
          </cell>
        </row>
        <row r="876">
          <cell r="A876" t="str">
            <v>Z09</v>
          </cell>
        </row>
        <row r="877">
          <cell r="A877" t="str">
            <v>Z10</v>
          </cell>
        </row>
        <row r="878">
          <cell r="A878" t="str">
            <v>Z11</v>
          </cell>
        </row>
        <row r="879">
          <cell r="A879" t="str">
            <v>AA</v>
          </cell>
        </row>
        <row r="880">
          <cell r="A880" t="str">
            <v>AA01</v>
          </cell>
        </row>
        <row r="881">
          <cell r="A881" t="str">
            <v>AA27</v>
          </cell>
        </row>
        <row r="882">
          <cell r="A882" t="str">
            <v>AA03</v>
          </cell>
        </row>
        <row r="883">
          <cell r="A883" t="str">
            <v>AA12</v>
          </cell>
        </row>
        <row r="884">
          <cell r="A884" t="str">
            <v>AA04</v>
          </cell>
        </row>
        <row r="885">
          <cell r="A885" t="str">
            <v>AA31</v>
          </cell>
        </row>
        <row r="886">
          <cell r="A886" t="str">
            <v>AA13</v>
          </cell>
        </row>
        <row r="887">
          <cell r="A887" t="str">
            <v>AA14</v>
          </cell>
        </row>
        <row r="888">
          <cell r="A888" t="str">
            <v>AA22</v>
          </cell>
        </row>
        <row r="889">
          <cell r="A889" t="str">
            <v>AA23</v>
          </cell>
        </row>
        <row r="890">
          <cell r="A890" t="str">
            <v>AA32</v>
          </cell>
        </row>
        <row r="891">
          <cell r="A891" t="str">
            <v>AA33</v>
          </cell>
        </row>
        <row r="892">
          <cell r="A892" t="str">
            <v>AA11</v>
          </cell>
        </row>
        <row r="893">
          <cell r="A893" t="str">
            <v>AA08</v>
          </cell>
        </row>
        <row r="894">
          <cell r="A894" t="str">
            <v>AA20</v>
          </cell>
        </row>
        <row r="895">
          <cell r="A895" t="str">
            <v>AA15</v>
          </cell>
        </row>
        <row r="896">
          <cell r="A896" t="str">
            <v>AA24</v>
          </cell>
        </row>
        <row r="897">
          <cell r="A897" t="str">
            <v>AA29</v>
          </cell>
        </row>
        <row r="898">
          <cell r="A898" t="str">
            <v>AA30</v>
          </cell>
        </row>
        <row r="899">
          <cell r="A899" t="str">
            <v>AA17</v>
          </cell>
        </row>
        <row r="900">
          <cell r="A900" t="str">
            <v>AA21</v>
          </cell>
        </row>
        <row r="901">
          <cell r="A901" t="str">
            <v>AA18</v>
          </cell>
        </row>
        <row r="902">
          <cell r="A902" t="str">
            <v>AA19</v>
          </cell>
        </row>
        <row r="903">
          <cell r="A903" t="str">
            <v>AA02</v>
          </cell>
        </row>
        <row r="904">
          <cell r="A904" t="str">
            <v>AA10</v>
          </cell>
        </row>
        <row r="905">
          <cell r="A905" t="str">
            <v>AA16</v>
          </cell>
        </row>
        <row r="906">
          <cell r="A906" t="str">
            <v>AA06</v>
          </cell>
        </row>
        <row r="907">
          <cell r="A907" t="str">
            <v>AA25</v>
          </cell>
        </row>
        <row r="908">
          <cell r="A908" t="str">
            <v>AA07</v>
          </cell>
        </row>
        <row r="909">
          <cell r="A909" t="str">
            <v>AA09</v>
          </cell>
        </row>
        <row r="910">
          <cell r="A910" t="str">
            <v>AA28</v>
          </cell>
        </row>
        <row r="911">
          <cell r="A911" t="str">
            <v>AA05</v>
          </cell>
        </row>
        <row r="912">
          <cell r="A912" t="str">
            <v>AA26</v>
          </cell>
        </row>
        <row r="913">
          <cell r="A913" t="str">
            <v>RR27</v>
          </cell>
        </row>
        <row r="914">
          <cell r="A914" t="str">
            <v>AA34</v>
          </cell>
        </row>
        <row r="915">
          <cell r="A915" t="str">
            <v>AA35</v>
          </cell>
        </row>
        <row r="916">
          <cell r="A916" t="str">
            <v>AA36</v>
          </cell>
        </row>
        <row r="917">
          <cell r="A917" t="str">
            <v>AA37</v>
          </cell>
        </row>
        <row r="918">
          <cell r="A918" t="str">
            <v>BB</v>
          </cell>
        </row>
        <row r="919">
          <cell r="A919" t="str">
            <v>BB01</v>
          </cell>
        </row>
        <row r="920">
          <cell r="A920" t="str">
            <v>BB03</v>
          </cell>
        </row>
        <row r="921">
          <cell r="A921" t="str">
            <v>BB04</v>
          </cell>
        </row>
        <row r="922">
          <cell r="A922" t="str">
            <v>BB05</v>
          </cell>
        </row>
        <row r="923">
          <cell r="A923" t="str">
            <v>BB669</v>
          </cell>
        </row>
        <row r="924">
          <cell r="A924" t="str">
            <v>BB08</v>
          </cell>
        </row>
        <row r="925">
          <cell r="A925" t="str">
            <v>BB667</v>
          </cell>
        </row>
        <row r="926">
          <cell r="A926" t="str">
            <v>BB11</v>
          </cell>
        </row>
        <row r="927">
          <cell r="A927" t="str">
            <v>BB770</v>
          </cell>
        </row>
        <row r="928">
          <cell r="A928" t="str">
            <v>BB17</v>
          </cell>
        </row>
        <row r="929">
          <cell r="A929" t="str">
            <v>BB675</v>
          </cell>
        </row>
        <row r="930">
          <cell r="A930" t="str">
            <v>BB671</v>
          </cell>
        </row>
        <row r="931">
          <cell r="A931" t="str">
            <v>BB677</v>
          </cell>
        </row>
        <row r="932">
          <cell r="A932" t="str">
            <v>BB679</v>
          </cell>
        </row>
        <row r="933">
          <cell r="A933" t="str">
            <v>BB681</v>
          </cell>
        </row>
        <row r="934">
          <cell r="A934" t="str">
            <v>BB673</v>
          </cell>
        </row>
        <row r="935">
          <cell r="A935" t="str">
            <v>BB687</v>
          </cell>
        </row>
        <row r="936">
          <cell r="A936" t="str">
            <v>BB683</v>
          </cell>
        </row>
        <row r="937">
          <cell r="A937" t="str">
            <v>BB689</v>
          </cell>
        </row>
        <row r="938">
          <cell r="A938" t="str">
            <v>BB691</v>
          </cell>
        </row>
        <row r="939">
          <cell r="A939" t="str">
            <v>BB693</v>
          </cell>
        </row>
        <row r="940">
          <cell r="A940" t="str">
            <v>BB685</v>
          </cell>
        </row>
        <row r="941">
          <cell r="A941" t="str">
            <v>BB695</v>
          </cell>
        </row>
        <row r="942">
          <cell r="A942" t="str">
            <v>BB674</v>
          </cell>
        </row>
        <row r="943">
          <cell r="A943" t="str">
            <v>BB670</v>
          </cell>
        </row>
        <row r="944">
          <cell r="A944" t="str">
            <v>BB676</v>
          </cell>
        </row>
        <row r="945">
          <cell r="A945" t="str">
            <v>BB678</v>
          </cell>
        </row>
        <row r="946">
          <cell r="A946" t="str">
            <v>BB680</v>
          </cell>
        </row>
        <row r="947">
          <cell r="A947" t="str">
            <v>BB672</v>
          </cell>
        </row>
        <row r="948">
          <cell r="A948" t="str">
            <v>BB686</v>
          </cell>
        </row>
        <row r="949">
          <cell r="A949" t="str">
            <v>BB682</v>
          </cell>
        </row>
        <row r="950">
          <cell r="A950" t="str">
            <v>BB688</v>
          </cell>
        </row>
        <row r="951">
          <cell r="A951" t="str">
            <v>BB690</v>
          </cell>
        </row>
        <row r="952">
          <cell r="A952" t="str">
            <v>BB692</v>
          </cell>
        </row>
        <row r="953">
          <cell r="A953" t="str">
            <v>BB684</v>
          </cell>
        </row>
        <row r="954">
          <cell r="A954" t="str">
            <v>BB694</v>
          </cell>
        </row>
        <row r="955">
          <cell r="A955" t="str">
            <v>BB29</v>
          </cell>
        </row>
        <row r="956">
          <cell r="A956" t="str">
            <v>BB31</v>
          </cell>
        </row>
        <row r="957">
          <cell r="A957" t="str">
            <v>BB32</v>
          </cell>
        </row>
        <row r="958">
          <cell r="A958" t="str">
            <v>BB43</v>
          </cell>
        </row>
        <row r="959">
          <cell r="A959" t="str">
            <v>BB47</v>
          </cell>
        </row>
        <row r="960">
          <cell r="A960" t="str">
            <v>BB48</v>
          </cell>
        </row>
        <row r="961">
          <cell r="A961" t="str">
            <v>BB664</v>
          </cell>
        </row>
        <row r="962">
          <cell r="A962" t="str">
            <v>BB51</v>
          </cell>
        </row>
        <row r="963">
          <cell r="A963" t="str">
            <v>BB52</v>
          </cell>
        </row>
        <row r="964">
          <cell r="A964" t="str">
            <v>BB813</v>
          </cell>
        </row>
        <row r="965">
          <cell r="A965" t="str">
            <v>BB811</v>
          </cell>
        </row>
        <row r="966">
          <cell r="A966" t="str">
            <v>BB62</v>
          </cell>
        </row>
        <row r="967">
          <cell r="A967" t="str">
            <v>BB64</v>
          </cell>
        </row>
        <row r="968">
          <cell r="A968" t="str">
            <v>BB810</v>
          </cell>
        </row>
        <row r="969">
          <cell r="A969" t="str">
            <v>BB808</v>
          </cell>
        </row>
        <row r="970">
          <cell r="A970" t="str">
            <v>BB809</v>
          </cell>
        </row>
        <row r="971">
          <cell r="A971" t="str">
            <v>BB806</v>
          </cell>
        </row>
        <row r="972">
          <cell r="A972" t="str">
            <v>BB807</v>
          </cell>
        </row>
        <row r="973">
          <cell r="A973" t="str">
            <v>BB70</v>
          </cell>
        </row>
        <row r="974">
          <cell r="A974" t="str">
            <v>BB696</v>
          </cell>
        </row>
        <row r="975">
          <cell r="A975" t="str">
            <v>BB697</v>
          </cell>
        </row>
        <row r="976">
          <cell r="A976" t="str">
            <v>BB698</v>
          </cell>
        </row>
        <row r="977">
          <cell r="A977" t="str">
            <v>BB699</v>
          </cell>
        </row>
        <row r="978">
          <cell r="A978" t="str">
            <v>BB700</v>
          </cell>
        </row>
        <row r="979">
          <cell r="A979" t="str">
            <v>BB701</v>
          </cell>
        </row>
        <row r="980">
          <cell r="A980" t="str">
            <v>BB74</v>
          </cell>
        </row>
        <row r="981">
          <cell r="A981" t="str">
            <v>BB75</v>
          </cell>
        </row>
        <row r="982">
          <cell r="A982" t="str">
            <v>BB88</v>
          </cell>
        </row>
        <row r="983">
          <cell r="A983" t="str">
            <v>BB656</v>
          </cell>
        </row>
        <row r="984">
          <cell r="A984" t="str">
            <v>BB92</v>
          </cell>
        </row>
        <row r="985">
          <cell r="A985" t="str">
            <v>BB94</v>
          </cell>
        </row>
        <row r="986">
          <cell r="A986" t="str">
            <v>BB97</v>
          </cell>
        </row>
        <row r="987">
          <cell r="A987" t="str">
            <v>BB832</v>
          </cell>
        </row>
        <row r="988">
          <cell r="A988" t="str">
            <v>BB833</v>
          </cell>
        </row>
        <row r="989">
          <cell r="A989" t="str">
            <v>BB831</v>
          </cell>
        </row>
        <row r="990">
          <cell r="A990" t="str">
            <v>BB819</v>
          </cell>
        </row>
        <row r="991">
          <cell r="A991" t="str">
            <v>BB114</v>
          </cell>
        </row>
        <row r="992">
          <cell r="A992" t="str">
            <v>BB117</v>
          </cell>
        </row>
        <row r="993">
          <cell r="A993" t="str">
            <v>BB126</v>
          </cell>
        </row>
        <row r="994">
          <cell r="A994" t="str">
            <v>BB126A</v>
          </cell>
        </row>
        <row r="995">
          <cell r="A995" t="str">
            <v>BB128</v>
          </cell>
        </row>
        <row r="996">
          <cell r="A996" t="str">
            <v>BB157</v>
          </cell>
        </row>
        <row r="997">
          <cell r="A997" t="str">
            <v>BB158</v>
          </cell>
        </row>
        <row r="998">
          <cell r="A998" t="str">
            <v>BB159</v>
          </cell>
        </row>
        <row r="999">
          <cell r="A999" t="str">
            <v>BB160</v>
          </cell>
        </row>
        <row r="1000">
          <cell r="A1000" t="str">
            <v>BB161</v>
          </cell>
        </row>
        <row r="1001">
          <cell r="A1001" t="str">
            <v>BB162</v>
          </cell>
        </row>
        <row r="1002">
          <cell r="A1002" t="str">
            <v>BB163</v>
          </cell>
        </row>
        <row r="1003">
          <cell r="A1003" t="str">
            <v>BB164</v>
          </cell>
        </row>
        <row r="1004">
          <cell r="A1004" t="str">
            <v>BB169</v>
          </cell>
        </row>
        <row r="1005">
          <cell r="A1005" t="str">
            <v>BB170</v>
          </cell>
        </row>
        <row r="1006">
          <cell r="A1006" t="str">
            <v>BB178</v>
          </cell>
        </row>
        <row r="1007">
          <cell r="A1007" t="str">
            <v>BB179</v>
          </cell>
        </row>
        <row r="1008">
          <cell r="A1008" t="str">
            <v>BB182</v>
          </cell>
        </row>
        <row r="1009">
          <cell r="A1009" t="str">
            <v>BB183</v>
          </cell>
        </row>
        <row r="1010">
          <cell r="A1010" t="str">
            <v>BB186</v>
          </cell>
        </row>
        <row r="1011">
          <cell r="A1011" t="str">
            <v>BB187</v>
          </cell>
        </row>
        <row r="1012">
          <cell r="A1012" t="str">
            <v>BB188</v>
          </cell>
        </row>
        <row r="1013">
          <cell r="A1013" t="str">
            <v>BB190</v>
          </cell>
        </row>
        <row r="1014">
          <cell r="A1014" t="str">
            <v>BB191</v>
          </cell>
        </row>
        <row r="1015">
          <cell r="A1015" t="str">
            <v>BB198</v>
          </cell>
        </row>
        <row r="1016">
          <cell r="A1016" t="str">
            <v>BB651</v>
          </cell>
        </row>
        <row r="1017">
          <cell r="A1017" t="str">
            <v>BB211</v>
          </cell>
        </row>
        <row r="1018">
          <cell r="A1018" t="str">
            <v>BB220</v>
          </cell>
        </row>
        <row r="1019">
          <cell r="A1019" t="str">
            <v>BB226</v>
          </cell>
        </row>
        <row r="1020">
          <cell r="A1020" t="str">
            <v>BB227</v>
          </cell>
        </row>
        <row r="1021">
          <cell r="A1021" t="str">
            <v>BB228</v>
          </cell>
        </row>
        <row r="1022">
          <cell r="A1022" t="str">
            <v>BB229</v>
          </cell>
        </row>
        <row r="1023">
          <cell r="A1023" t="str">
            <v>BB659</v>
          </cell>
        </row>
        <row r="1024">
          <cell r="A1024" t="str">
            <v>BB233</v>
          </cell>
        </row>
        <row r="1025">
          <cell r="A1025" t="str">
            <v>BB234</v>
          </cell>
        </row>
        <row r="1026">
          <cell r="A1026" t="str">
            <v>BB794</v>
          </cell>
        </row>
        <row r="1027">
          <cell r="A1027" t="str">
            <v>BB796</v>
          </cell>
        </row>
        <row r="1028">
          <cell r="A1028" t="str">
            <v>BB776</v>
          </cell>
        </row>
        <row r="1029">
          <cell r="A1029" t="str">
            <v>BB784</v>
          </cell>
        </row>
        <row r="1030">
          <cell r="A1030" t="str">
            <v>BB780</v>
          </cell>
        </row>
        <row r="1031">
          <cell r="A1031" t="str">
            <v>BB788</v>
          </cell>
        </row>
        <row r="1032">
          <cell r="A1032" t="str">
            <v>BB792</v>
          </cell>
        </row>
        <row r="1033">
          <cell r="A1033" t="str">
            <v>BB774</v>
          </cell>
        </row>
        <row r="1034">
          <cell r="A1034" t="str">
            <v>BB782</v>
          </cell>
        </row>
        <row r="1035">
          <cell r="A1035" t="str">
            <v>BB778</v>
          </cell>
        </row>
        <row r="1036">
          <cell r="A1036" t="str">
            <v>BB786</v>
          </cell>
        </row>
        <row r="1037">
          <cell r="A1037" t="str">
            <v>BB790</v>
          </cell>
        </row>
        <row r="1038">
          <cell r="A1038" t="str">
            <v>BB339</v>
          </cell>
        </row>
        <row r="1039">
          <cell r="A1039" t="str">
            <v>BB244</v>
          </cell>
        </row>
        <row r="1040">
          <cell r="A1040" t="str">
            <v>BB245</v>
          </cell>
        </row>
        <row r="1041">
          <cell r="A1041" t="str">
            <v>BB663</v>
          </cell>
        </row>
        <row r="1042">
          <cell r="A1042" t="str">
            <v>BB662</v>
          </cell>
        </row>
        <row r="1043">
          <cell r="A1043" t="str">
            <v>BB256</v>
          </cell>
        </row>
        <row r="1044">
          <cell r="A1044" t="str">
            <v>BB261</v>
          </cell>
        </row>
        <row r="1045">
          <cell r="A1045" t="str">
            <v>BB263</v>
          </cell>
        </row>
        <row r="1046">
          <cell r="A1046" t="str">
            <v>BB719</v>
          </cell>
        </row>
        <row r="1047">
          <cell r="A1047" t="str">
            <v>BB720</v>
          </cell>
        </row>
        <row r="1048">
          <cell r="A1048" t="str">
            <v>BB721</v>
          </cell>
        </row>
        <row r="1049">
          <cell r="A1049" t="str">
            <v>BB722</v>
          </cell>
        </row>
        <row r="1050">
          <cell r="A1050" t="str">
            <v>BB723</v>
          </cell>
        </row>
        <row r="1051">
          <cell r="A1051" t="str">
            <v>BB724</v>
          </cell>
        </row>
        <row r="1052">
          <cell r="A1052" t="str">
            <v>BB264</v>
          </cell>
        </row>
        <row r="1053">
          <cell r="A1053" t="str">
            <v>BB265</v>
          </cell>
        </row>
        <row r="1054">
          <cell r="A1054" t="str">
            <v>BB268</v>
          </cell>
        </row>
        <row r="1055">
          <cell r="A1055" t="str">
            <v>BB294</v>
          </cell>
        </row>
        <row r="1056">
          <cell r="A1056" t="str">
            <v>BB296</v>
          </cell>
        </row>
        <row r="1057">
          <cell r="A1057" t="str">
            <v>BB297</v>
          </cell>
        </row>
        <row r="1058">
          <cell r="A1058" t="str">
            <v>BB713</v>
          </cell>
        </row>
        <row r="1059">
          <cell r="A1059" t="str">
            <v>BB714</v>
          </cell>
        </row>
        <row r="1060">
          <cell r="A1060" t="str">
            <v>BB715</v>
          </cell>
        </row>
        <row r="1061">
          <cell r="A1061" t="str">
            <v>BB716</v>
          </cell>
        </row>
        <row r="1062">
          <cell r="A1062" t="str">
            <v>BB717</v>
          </cell>
        </row>
        <row r="1063">
          <cell r="A1063" t="str">
            <v>BB718</v>
          </cell>
        </row>
        <row r="1064">
          <cell r="A1064" t="str">
            <v>BB293</v>
          </cell>
        </row>
        <row r="1065">
          <cell r="A1065" t="str">
            <v>BB298</v>
          </cell>
        </row>
        <row r="1066">
          <cell r="A1066" t="str">
            <v>BB302</v>
          </cell>
        </row>
        <row r="1067">
          <cell r="A1067" t="str">
            <v>BB798</v>
          </cell>
        </row>
        <row r="1068">
          <cell r="A1068" t="str">
            <v>BB308</v>
          </cell>
        </row>
        <row r="1069">
          <cell r="A1069" t="str">
            <v>BB312</v>
          </cell>
        </row>
        <row r="1070">
          <cell r="A1070" t="str">
            <v>BB313</v>
          </cell>
        </row>
        <row r="1071">
          <cell r="A1071" t="str">
            <v>BB315</v>
          </cell>
        </row>
        <row r="1072">
          <cell r="A1072" t="str">
            <v>BB712</v>
          </cell>
        </row>
        <row r="1073">
          <cell r="A1073" t="str">
            <v>BB321</v>
          </cell>
        </row>
        <row r="1074">
          <cell r="A1074" t="str">
            <v>BB323</v>
          </cell>
        </row>
        <row r="1075">
          <cell r="A1075" t="str">
            <v>BB328</v>
          </cell>
        </row>
        <row r="1076">
          <cell r="A1076" t="str">
            <v>BB329</v>
          </cell>
        </row>
        <row r="1077">
          <cell r="A1077" t="str">
            <v>BB815</v>
          </cell>
        </row>
        <row r="1078">
          <cell r="A1078" t="str">
            <v>BB814</v>
          </cell>
        </row>
        <row r="1079">
          <cell r="A1079" t="str">
            <v>BB334</v>
          </cell>
        </row>
        <row r="1080">
          <cell r="A1080" t="str">
            <v>BB337</v>
          </cell>
        </row>
        <row r="1081">
          <cell r="A1081" t="str">
            <v>BB665</v>
          </cell>
        </row>
        <row r="1082">
          <cell r="A1082" t="str">
            <v>BB340</v>
          </cell>
        </row>
        <row r="1083">
          <cell r="A1083" t="str">
            <v>BB341</v>
          </cell>
        </row>
        <row r="1084">
          <cell r="A1084" t="str">
            <v>BB344</v>
          </cell>
        </row>
        <row r="1085">
          <cell r="A1085" t="str">
            <v>BB345</v>
          </cell>
        </row>
        <row r="1086">
          <cell r="A1086" t="str">
            <v>BB741</v>
          </cell>
        </row>
        <row r="1087">
          <cell r="A1087" t="str">
            <v>BB744</v>
          </cell>
        </row>
        <row r="1088">
          <cell r="A1088" t="str">
            <v>BB745</v>
          </cell>
        </row>
        <row r="1089">
          <cell r="A1089" t="str">
            <v>BB746</v>
          </cell>
        </row>
        <row r="1090">
          <cell r="A1090" t="str">
            <v>BB747</v>
          </cell>
        </row>
        <row r="1091">
          <cell r="A1091" t="str">
            <v>BB750</v>
          </cell>
        </row>
        <row r="1092">
          <cell r="A1092" t="str">
            <v>BB751</v>
          </cell>
        </row>
        <row r="1093">
          <cell r="A1093" t="str">
            <v>BB752</v>
          </cell>
        </row>
        <row r="1094">
          <cell r="A1094" t="str">
            <v>BB753</v>
          </cell>
        </row>
        <row r="1095">
          <cell r="A1095" t="str">
            <v>BB754</v>
          </cell>
        </row>
        <row r="1096">
          <cell r="A1096" t="str">
            <v>BB758</v>
          </cell>
        </row>
        <row r="1097">
          <cell r="A1097" t="str">
            <v>BB759</v>
          </cell>
        </row>
        <row r="1098">
          <cell r="A1098" t="str">
            <v>BB760</v>
          </cell>
        </row>
        <row r="1099">
          <cell r="A1099" t="str">
            <v>BB761</v>
          </cell>
        </row>
        <row r="1100">
          <cell r="A1100" t="str">
            <v>BB762</v>
          </cell>
        </row>
        <row r="1101">
          <cell r="A1101" t="str">
            <v>BB353</v>
          </cell>
        </row>
        <row r="1102">
          <cell r="A1102" t="str">
            <v>BB354</v>
          </cell>
        </row>
        <row r="1103">
          <cell r="A1103" t="str">
            <v>BB355</v>
          </cell>
        </row>
        <row r="1104">
          <cell r="A1104" t="str">
            <v>BB358</v>
          </cell>
        </row>
        <row r="1105">
          <cell r="A1105" t="str">
            <v>BB359</v>
          </cell>
        </row>
        <row r="1106">
          <cell r="A1106" t="str">
            <v>BB360</v>
          </cell>
        </row>
        <row r="1107">
          <cell r="A1107" t="str">
            <v>BB361</v>
          </cell>
        </row>
        <row r="1108">
          <cell r="A1108" t="str">
            <v>BB364</v>
          </cell>
        </row>
        <row r="1109">
          <cell r="A1109" t="str">
            <v>BB365</v>
          </cell>
        </row>
        <row r="1110">
          <cell r="A1110" t="str">
            <v>BB366</v>
          </cell>
        </row>
        <row r="1111">
          <cell r="A1111" t="str">
            <v>BB367</v>
          </cell>
        </row>
        <row r="1112">
          <cell r="A1112" t="str">
            <v>BB368</v>
          </cell>
        </row>
        <row r="1113">
          <cell r="A1113" t="str">
            <v>BB372</v>
          </cell>
        </row>
        <row r="1114">
          <cell r="A1114" t="str">
            <v>BB373</v>
          </cell>
        </row>
        <row r="1115">
          <cell r="A1115" t="str">
            <v>BB374</v>
          </cell>
        </row>
        <row r="1116">
          <cell r="A1116" t="str">
            <v>BB375</v>
          </cell>
        </row>
        <row r="1117">
          <cell r="A1117" t="str">
            <v>BB376</v>
          </cell>
        </row>
        <row r="1118">
          <cell r="A1118" t="str">
            <v>BB399</v>
          </cell>
        </row>
        <row r="1119">
          <cell r="A1119" t="str">
            <v>BB378</v>
          </cell>
        </row>
        <row r="1120">
          <cell r="A1120" t="str">
            <v>BB379</v>
          </cell>
        </row>
        <row r="1121">
          <cell r="A1121" t="str">
            <v>BB380</v>
          </cell>
        </row>
        <row r="1122">
          <cell r="A1122" t="str">
            <v>BB381</v>
          </cell>
        </row>
        <row r="1123">
          <cell r="A1123" t="str">
            <v>BB382</v>
          </cell>
        </row>
        <row r="1124">
          <cell r="A1124" t="str">
            <v>BB383</v>
          </cell>
        </row>
        <row r="1125">
          <cell r="A1125" t="str">
            <v>BB384</v>
          </cell>
        </row>
        <row r="1126">
          <cell r="A1126" t="str">
            <v>BB385</v>
          </cell>
        </row>
        <row r="1127">
          <cell r="A1127" t="str">
            <v>BB386</v>
          </cell>
        </row>
        <row r="1128">
          <cell r="A1128" t="str">
            <v>BB390</v>
          </cell>
        </row>
        <row r="1129">
          <cell r="A1129" t="str">
            <v>BB393</v>
          </cell>
        </row>
        <row r="1130">
          <cell r="A1130" t="str">
            <v>BB394</v>
          </cell>
        </row>
        <row r="1131">
          <cell r="A1131" t="str">
            <v>BB395</v>
          </cell>
        </row>
        <row r="1132">
          <cell r="A1132" t="str">
            <v>BB396</v>
          </cell>
        </row>
        <row r="1133">
          <cell r="A1133" t="str">
            <v>BB764</v>
          </cell>
        </row>
        <row r="1134">
          <cell r="A1134" t="str">
            <v>BB401</v>
          </cell>
        </row>
        <row r="1135">
          <cell r="A1135" t="str">
            <v>BB407</v>
          </cell>
        </row>
        <row r="1136">
          <cell r="A1136" t="str">
            <v>BB402</v>
          </cell>
        </row>
        <row r="1137">
          <cell r="A1137" t="str">
            <v>BB403</v>
          </cell>
        </row>
        <row r="1138">
          <cell r="A1138" t="str">
            <v>BB404</v>
          </cell>
        </row>
        <row r="1139">
          <cell r="A1139" t="str">
            <v>BB405</v>
          </cell>
        </row>
        <row r="1140">
          <cell r="A1140" t="str">
            <v>BB406</v>
          </cell>
        </row>
        <row r="1141">
          <cell r="A1141" t="str">
            <v>BB767</v>
          </cell>
        </row>
        <row r="1142">
          <cell r="A1142" t="str">
            <v>BB768</v>
          </cell>
        </row>
        <row r="1143">
          <cell r="A1143" t="str">
            <v>BB765</v>
          </cell>
        </row>
        <row r="1144">
          <cell r="A1144" t="str">
            <v>BB766</v>
          </cell>
        </row>
        <row r="1145">
          <cell r="A1145" t="str">
            <v>BB429</v>
          </cell>
        </row>
        <row r="1146">
          <cell r="A1146" t="str">
            <v>BB430</v>
          </cell>
        </row>
        <row r="1147">
          <cell r="A1147" t="str">
            <v>BB431</v>
          </cell>
        </row>
        <row r="1148">
          <cell r="A1148" t="str">
            <v>BB432</v>
          </cell>
        </row>
        <row r="1149">
          <cell r="A1149" t="str">
            <v>BB802</v>
          </cell>
        </row>
        <row r="1150">
          <cell r="A1150" t="str">
            <v>BB800</v>
          </cell>
        </row>
        <row r="1151">
          <cell r="A1151" t="str">
            <v>BB801</v>
          </cell>
        </row>
        <row r="1152">
          <cell r="A1152" t="str">
            <v>BB803</v>
          </cell>
        </row>
        <row r="1153">
          <cell r="A1153" t="str">
            <v>BB817</v>
          </cell>
        </row>
        <row r="1154">
          <cell r="A1154" t="str">
            <v>BB818</v>
          </cell>
        </row>
        <row r="1155">
          <cell r="A1155" t="str">
            <v>BB804</v>
          </cell>
        </row>
        <row r="1156">
          <cell r="A1156" t="str">
            <v>BB805</v>
          </cell>
        </row>
        <row r="1157">
          <cell r="A1157" t="str">
            <v>BB805A</v>
          </cell>
        </row>
        <row r="1158">
          <cell r="A1158" t="str">
            <v>BB704</v>
          </cell>
        </row>
        <row r="1159">
          <cell r="A1159" t="str">
            <v>BB705</v>
          </cell>
        </row>
        <row r="1160">
          <cell r="A1160" t="str">
            <v>BB706</v>
          </cell>
        </row>
        <row r="1161">
          <cell r="A1161" t="str">
            <v>BB707</v>
          </cell>
        </row>
        <row r="1162">
          <cell r="A1162" t="str">
            <v>BB708</v>
          </cell>
        </row>
        <row r="1163">
          <cell r="A1163" t="str">
            <v>BB709</v>
          </cell>
        </row>
        <row r="1164">
          <cell r="A1164" t="str">
            <v>BB443</v>
          </cell>
        </row>
        <row r="1165">
          <cell r="A1165" t="str">
            <v>BB711</v>
          </cell>
        </row>
        <row r="1166">
          <cell r="A1166" t="str">
            <v>BB452</v>
          </cell>
        </row>
        <row r="1167">
          <cell r="A1167" t="str">
            <v>BB453</v>
          </cell>
        </row>
        <row r="1168">
          <cell r="A1168" t="str">
            <v>BB455</v>
          </cell>
        </row>
        <row r="1169">
          <cell r="A1169" t="str">
            <v>BB459</v>
          </cell>
        </row>
        <row r="1170">
          <cell r="A1170" t="str">
            <v>BB461</v>
          </cell>
        </row>
        <row r="1171">
          <cell r="A1171" t="str">
            <v>BB462</v>
          </cell>
        </row>
        <row r="1172">
          <cell r="A1172" t="str">
            <v>BB710</v>
          </cell>
        </row>
        <row r="1173">
          <cell r="A1173" t="str">
            <v>BB465</v>
          </cell>
        </row>
        <row r="1174">
          <cell r="A1174" t="str">
            <v>BB468</v>
          </cell>
        </row>
        <row r="1175">
          <cell r="A1175" t="str">
            <v>BB480</v>
          </cell>
        </row>
        <row r="1176">
          <cell r="A1176" t="str">
            <v>BB812</v>
          </cell>
        </row>
        <row r="1177">
          <cell r="A1177" t="str">
            <v>BB485</v>
          </cell>
        </row>
        <row r="1178">
          <cell r="A1178" t="str">
            <v>BB487</v>
          </cell>
        </row>
        <row r="1179">
          <cell r="A1179" t="str">
            <v>BB486</v>
          </cell>
        </row>
        <row r="1180">
          <cell r="A1180" t="str">
            <v>BB488</v>
          </cell>
        </row>
        <row r="1181">
          <cell r="A1181" t="str">
            <v>BB489</v>
          </cell>
        </row>
        <row r="1182">
          <cell r="A1182" t="str">
            <v>BB490</v>
          </cell>
        </row>
        <row r="1183">
          <cell r="A1183" t="str">
            <v>BB491</v>
          </cell>
        </row>
        <row r="1184">
          <cell r="A1184" t="str">
            <v>BB493</v>
          </cell>
        </row>
        <row r="1185">
          <cell r="A1185" t="str">
            <v>BB494</v>
          </cell>
        </row>
        <row r="1186">
          <cell r="A1186" t="str">
            <v>BB492</v>
          </cell>
        </row>
        <row r="1187">
          <cell r="A1187" t="str">
            <v>BB650</v>
          </cell>
        </row>
        <row r="1188">
          <cell r="A1188" t="str">
            <v>BB827</v>
          </cell>
        </row>
        <row r="1189">
          <cell r="A1189" t="str">
            <v>BB822</v>
          </cell>
        </row>
        <row r="1190">
          <cell r="A1190" t="str">
            <v>BB820</v>
          </cell>
        </row>
        <row r="1191">
          <cell r="A1191" t="str">
            <v>BB821</v>
          </cell>
        </row>
        <row r="1192">
          <cell r="A1192" t="str">
            <v>BB518</v>
          </cell>
        </row>
        <row r="1193">
          <cell r="A1193" t="str">
            <v>BB523</v>
          </cell>
        </row>
        <row r="1194">
          <cell r="A1194" t="str">
            <v>BB533</v>
          </cell>
        </row>
        <row r="1195">
          <cell r="A1195" t="str">
            <v>BB737</v>
          </cell>
        </row>
        <row r="1196">
          <cell r="A1196" t="str">
            <v>BB825</v>
          </cell>
        </row>
        <row r="1197">
          <cell r="A1197" t="str">
            <v>BB826</v>
          </cell>
        </row>
        <row r="1198">
          <cell r="A1198" t="str">
            <v>BB823</v>
          </cell>
        </row>
        <row r="1199">
          <cell r="A1199" t="str">
            <v>BB824</v>
          </cell>
        </row>
        <row r="1200">
          <cell r="A1200" t="str">
            <v>BB738</v>
          </cell>
        </row>
        <row r="1201">
          <cell r="A1201" t="str">
            <v>BB537</v>
          </cell>
        </row>
        <row r="1202">
          <cell r="A1202" t="str">
            <v>BB540</v>
          </cell>
        </row>
        <row r="1203">
          <cell r="A1203" t="str">
            <v>BB541</v>
          </cell>
        </row>
        <row r="1204">
          <cell r="A1204" t="str">
            <v>BB542</v>
          </cell>
        </row>
        <row r="1205">
          <cell r="A1205" t="str">
            <v>BB543</v>
          </cell>
        </row>
        <row r="1206">
          <cell r="A1206" t="str">
            <v>BB544</v>
          </cell>
        </row>
        <row r="1207">
          <cell r="A1207" t="str">
            <v>BB546</v>
          </cell>
        </row>
        <row r="1208">
          <cell r="A1208" t="str">
            <v>BB547</v>
          </cell>
        </row>
        <row r="1209">
          <cell r="A1209" t="str">
            <v>BB548</v>
          </cell>
        </row>
        <row r="1210">
          <cell r="A1210" t="str">
            <v>BB549</v>
          </cell>
        </row>
        <row r="1211">
          <cell r="A1211" t="str">
            <v>BB550</v>
          </cell>
        </row>
        <row r="1212">
          <cell r="A1212" t="str">
            <v>BB551</v>
          </cell>
        </row>
        <row r="1213">
          <cell r="A1213" t="str">
            <v>BB552</v>
          </cell>
        </row>
        <row r="1214">
          <cell r="A1214" t="str">
            <v>BB553</v>
          </cell>
        </row>
        <row r="1215">
          <cell r="A1215" t="str">
            <v>BB740</v>
          </cell>
        </row>
        <row r="1216">
          <cell r="A1216" t="str">
            <v>BB739</v>
          </cell>
        </row>
        <row r="1217">
          <cell r="A1217" t="str">
            <v>BB554</v>
          </cell>
        </row>
        <row r="1218">
          <cell r="A1218" t="str">
            <v>BB556</v>
          </cell>
        </row>
        <row r="1219">
          <cell r="A1219" t="str">
            <v>BB731</v>
          </cell>
        </row>
        <row r="1220">
          <cell r="A1220" t="str">
            <v>BB732</v>
          </cell>
        </row>
        <row r="1221">
          <cell r="A1221" t="str">
            <v>BB733</v>
          </cell>
        </row>
        <row r="1222">
          <cell r="A1222" t="str">
            <v>BB734</v>
          </cell>
        </row>
        <row r="1223">
          <cell r="A1223" t="str">
            <v>BB735</v>
          </cell>
        </row>
        <row r="1224">
          <cell r="A1224" t="str">
            <v>BB736</v>
          </cell>
        </row>
        <row r="1225">
          <cell r="A1225" t="str">
            <v>BB725</v>
          </cell>
        </row>
        <row r="1226">
          <cell r="A1226" t="str">
            <v>BB726</v>
          </cell>
        </row>
        <row r="1227">
          <cell r="A1227" t="str">
            <v>BB727</v>
          </cell>
        </row>
        <row r="1228">
          <cell r="A1228" t="str">
            <v>BB728</v>
          </cell>
        </row>
        <row r="1229">
          <cell r="A1229" t="str">
            <v>BB729</v>
          </cell>
        </row>
        <row r="1230">
          <cell r="A1230" t="str">
            <v>BB730</v>
          </cell>
        </row>
        <row r="1231">
          <cell r="A1231" t="str">
            <v>BB666</v>
          </cell>
        </row>
        <row r="1232">
          <cell r="A1232" t="str">
            <v>BB816</v>
          </cell>
        </row>
        <row r="1233">
          <cell r="A1233" t="str">
            <v>BB657</v>
          </cell>
        </row>
        <row r="1234">
          <cell r="A1234" t="str">
            <v>BB654</v>
          </cell>
        </row>
        <row r="1235">
          <cell r="A1235" t="str">
            <v>BB652</v>
          </cell>
        </row>
        <row r="1236">
          <cell r="A1236" t="str">
            <v>BB660</v>
          </cell>
        </row>
        <row r="1237">
          <cell r="A1237" t="str">
            <v>BB567</v>
          </cell>
        </row>
        <row r="1238">
          <cell r="A1238" t="str">
            <v>BB568</v>
          </cell>
        </row>
        <row r="1239">
          <cell r="A1239" t="str">
            <v>BB570</v>
          </cell>
        </row>
        <row r="1240">
          <cell r="A1240" t="str">
            <v>BB571</v>
          </cell>
        </row>
        <row r="1241">
          <cell r="A1241" t="str">
            <v>BB775</v>
          </cell>
        </row>
        <row r="1242">
          <cell r="A1242" t="str">
            <v>BB783</v>
          </cell>
        </row>
        <row r="1243">
          <cell r="A1243" t="str">
            <v>BB779</v>
          </cell>
        </row>
        <row r="1244">
          <cell r="A1244" t="str">
            <v>BB787</v>
          </cell>
        </row>
        <row r="1245">
          <cell r="A1245" t="str">
            <v>BB791</v>
          </cell>
        </row>
        <row r="1246">
          <cell r="A1246" t="str">
            <v>BB773</v>
          </cell>
        </row>
        <row r="1247">
          <cell r="A1247" t="str">
            <v>BB781</v>
          </cell>
        </row>
        <row r="1248">
          <cell r="A1248" t="str">
            <v>BB777</v>
          </cell>
        </row>
        <row r="1249">
          <cell r="A1249" t="str">
            <v>BB785</v>
          </cell>
        </row>
        <row r="1250">
          <cell r="A1250" t="str">
            <v>BB789</v>
          </cell>
        </row>
        <row r="1251">
          <cell r="A1251" t="str">
            <v>BB793</v>
          </cell>
        </row>
        <row r="1252">
          <cell r="A1252" t="str">
            <v>BB795</v>
          </cell>
        </row>
        <row r="1253">
          <cell r="A1253" t="str">
            <v>BB580</v>
          </cell>
        </row>
        <row r="1254">
          <cell r="A1254" t="str">
            <v>BB581</v>
          </cell>
        </row>
        <row r="1255">
          <cell r="A1255" t="str">
            <v>BB582</v>
          </cell>
        </row>
        <row r="1256">
          <cell r="A1256" t="str">
            <v>BB583</v>
          </cell>
        </row>
        <row r="1257">
          <cell r="A1257" t="str">
            <v>BB584</v>
          </cell>
        </row>
        <row r="1258">
          <cell r="A1258" t="str">
            <v>BB587</v>
          </cell>
        </row>
        <row r="1259">
          <cell r="A1259" t="str">
            <v>BB586</v>
          </cell>
        </row>
        <row r="1260">
          <cell r="A1260" t="str">
            <v>BB588</v>
          </cell>
        </row>
        <row r="1261">
          <cell r="A1261" t="str">
            <v>BB589</v>
          </cell>
        </row>
        <row r="1262">
          <cell r="A1262" t="str">
            <v>BB590</v>
          </cell>
        </row>
        <row r="1263">
          <cell r="A1263" t="str">
            <v>BB591</v>
          </cell>
        </row>
        <row r="1264">
          <cell r="A1264" t="str">
            <v>BB592</v>
          </cell>
        </row>
        <row r="1265">
          <cell r="A1265" t="str">
            <v>BB596</v>
          </cell>
        </row>
        <row r="1266">
          <cell r="A1266" t="str">
            <v>BB597</v>
          </cell>
        </row>
        <row r="1267">
          <cell r="A1267" t="str">
            <v>BB598</v>
          </cell>
        </row>
        <row r="1268">
          <cell r="A1268" t="str">
            <v>BB599</v>
          </cell>
        </row>
        <row r="1269">
          <cell r="A1269" t="str">
            <v>BB600</v>
          </cell>
        </row>
        <row r="1270">
          <cell r="A1270" t="str">
            <v>BB601</v>
          </cell>
        </row>
        <row r="1271">
          <cell r="A1271" t="str">
            <v>BB603</v>
          </cell>
        </row>
        <row r="1272">
          <cell r="A1272" t="str">
            <v>BB605</v>
          </cell>
        </row>
        <row r="1273">
          <cell r="A1273" t="str">
            <v>BB606</v>
          </cell>
        </row>
        <row r="1274">
          <cell r="A1274" t="str">
            <v>BB607</v>
          </cell>
        </row>
        <row r="1275">
          <cell r="A1275" t="str">
            <v>BB608</v>
          </cell>
        </row>
        <row r="1276">
          <cell r="A1276" t="str">
            <v>BB609</v>
          </cell>
        </row>
        <row r="1277">
          <cell r="A1277" t="str">
            <v>BB610</v>
          </cell>
        </row>
        <row r="1278">
          <cell r="A1278" t="str">
            <v>BB611</v>
          </cell>
        </row>
        <row r="1279">
          <cell r="A1279" t="str">
            <v>BB613</v>
          </cell>
        </row>
        <row r="1280">
          <cell r="A1280" t="str">
            <v>BB614</v>
          </cell>
        </row>
        <row r="1281">
          <cell r="A1281" t="str">
            <v>BB615</v>
          </cell>
        </row>
        <row r="1282">
          <cell r="A1282" t="str">
            <v>BB616</v>
          </cell>
        </row>
        <row r="1283">
          <cell r="A1283" t="str">
            <v>BB629</v>
          </cell>
        </row>
        <row r="1284">
          <cell r="A1284" t="str">
            <v>BB630</v>
          </cell>
        </row>
        <row r="1285">
          <cell r="A1285" t="str">
            <v>BB626</v>
          </cell>
        </row>
        <row r="1286">
          <cell r="A1286" t="str">
            <v>BB627</v>
          </cell>
        </row>
        <row r="1287">
          <cell r="A1287" t="str">
            <v>BB703</v>
          </cell>
        </row>
        <row r="1288">
          <cell r="A1288" t="str">
            <v>BB635</v>
          </cell>
        </row>
        <row r="1289">
          <cell r="A1289" t="str">
            <v>BB661</v>
          </cell>
        </row>
        <row r="1290">
          <cell r="A1290" t="str">
            <v>BB658</v>
          </cell>
        </row>
        <row r="1291">
          <cell r="A1291" t="str">
            <v>BB655</v>
          </cell>
        </row>
        <row r="1292">
          <cell r="A1292" t="str">
            <v>BB653</v>
          </cell>
        </row>
        <row r="1293">
          <cell r="A1293" t="str">
            <v>BB640</v>
          </cell>
        </row>
        <row r="1294">
          <cell r="A1294" t="str">
            <v>BB641</v>
          </cell>
        </row>
        <row r="1295">
          <cell r="A1295" t="str">
            <v>BB799</v>
          </cell>
        </row>
        <row r="1296">
          <cell r="A1296" t="str">
            <v>BB797</v>
          </cell>
        </row>
        <row r="1297">
          <cell r="A1297" t="str">
            <v>BB647</v>
          </cell>
        </row>
        <row r="1298">
          <cell r="A1298" t="str">
            <v>BB648</v>
          </cell>
        </row>
        <row r="1299">
          <cell r="A1299" t="str">
            <v>BB02</v>
          </cell>
        </row>
        <row r="1300">
          <cell r="A1300" t="str">
            <v>BB06</v>
          </cell>
        </row>
        <row r="1301">
          <cell r="A1301" t="str">
            <v>BB07</v>
          </cell>
        </row>
        <row r="1302">
          <cell r="A1302" t="str">
            <v>BB09</v>
          </cell>
        </row>
        <row r="1303">
          <cell r="A1303" t="str">
            <v>BB10</v>
          </cell>
        </row>
        <row r="1304">
          <cell r="A1304" t="str">
            <v>BB100</v>
          </cell>
        </row>
        <row r="1305">
          <cell r="A1305" t="str">
            <v>BB101</v>
          </cell>
        </row>
        <row r="1306">
          <cell r="A1306" t="str">
            <v>BB102</v>
          </cell>
        </row>
        <row r="1307">
          <cell r="A1307" t="str">
            <v>BB103</v>
          </cell>
        </row>
        <row r="1308">
          <cell r="A1308" t="str">
            <v>BB104</v>
          </cell>
        </row>
        <row r="1309">
          <cell r="A1309" t="str">
            <v>BB105</v>
          </cell>
        </row>
        <row r="1310">
          <cell r="A1310" t="str">
            <v>BB106</v>
          </cell>
        </row>
        <row r="1311">
          <cell r="A1311" t="str">
            <v>BB107</v>
          </cell>
        </row>
        <row r="1312">
          <cell r="A1312" t="str">
            <v>BB108</v>
          </cell>
        </row>
        <row r="1313">
          <cell r="A1313" t="str">
            <v>BB109</v>
          </cell>
        </row>
        <row r="1314">
          <cell r="A1314" t="str">
            <v>BB110</v>
          </cell>
        </row>
        <row r="1315">
          <cell r="A1315" t="str">
            <v>BB111</v>
          </cell>
        </row>
        <row r="1316">
          <cell r="A1316" t="str">
            <v>BB112</v>
          </cell>
        </row>
        <row r="1317">
          <cell r="A1317" t="str">
            <v>BB113</v>
          </cell>
        </row>
        <row r="1318">
          <cell r="A1318" t="str">
            <v>BB115</v>
          </cell>
        </row>
        <row r="1319">
          <cell r="A1319" t="str">
            <v>BB116</v>
          </cell>
        </row>
        <row r="1320">
          <cell r="A1320" t="str">
            <v>BB118</v>
          </cell>
        </row>
        <row r="1321">
          <cell r="A1321" t="str">
            <v>BB119</v>
          </cell>
        </row>
        <row r="1322">
          <cell r="A1322" t="str">
            <v>BB12</v>
          </cell>
        </row>
        <row r="1323">
          <cell r="A1323" t="str">
            <v>BB120</v>
          </cell>
        </row>
        <row r="1324">
          <cell r="A1324" t="str">
            <v>BB121</v>
          </cell>
        </row>
        <row r="1325">
          <cell r="A1325" t="str">
            <v>BB122</v>
          </cell>
        </row>
        <row r="1326">
          <cell r="A1326" t="str">
            <v>BB123</v>
          </cell>
        </row>
        <row r="1327">
          <cell r="A1327" t="str">
            <v>BB124</v>
          </cell>
        </row>
        <row r="1328">
          <cell r="A1328" t="str">
            <v>BB125</v>
          </cell>
        </row>
        <row r="1329">
          <cell r="A1329" t="str">
            <v>BB127</v>
          </cell>
        </row>
        <row r="1330">
          <cell r="A1330" t="str">
            <v>BB129</v>
          </cell>
        </row>
        <row r="1331">
          <cell r="A1331" t="str">
            <v>BB13</v>
          </cell>
        </row>
        <row r="1332">
          <cell r="A1332" t="str">
            <v>BB130</v>
          </cell>
        </row>
        <row r="1333">
          <cell r="A1333" t="str">
            <v>BB131</v>
          </cell>
        </row>
        <row r="1334">
          <cell r="A1334" t="str">
            <v>BB132</v>
          </cell>
        </row>
        <row r="1335">
          <cell r="A1335" t="str">
            <v>BB133</v>
          </cell>
        </row>
        <row r="1336">
          <cell r="A1336" t="str">
            <v>BB134</v>
          </cell>
        </row>
        <row r="1337">
          <cell r="A1337" t="str">
            <v>BB135</v>
          </cell>
        </row>
        <row r="1338">
          <cell r="A1338" t="str">
            <v>BB136</v>
          </cell>
        </row>
        <row r="1339">
          <cell r="A1339" t="str">
            <v>BB137</v>
          </cell>
        </row>
        <row r="1340">
          <cell r="A1340" t="str">
            <v>BB138</v>
          </cell>
        </row>
        <row r="1341">
          <cell r="A1341" t="str">
            <v>BB139</v>
          </cell>
        </row>
        <row r="1342">
          <cell r="A1342" t="str">
            <v>BB14</v>
          </cell>
        </row>
        <row r="1343">
          <cell r="A1343" t="str">
            <v>BB140</v>
          </cell>
        </row>
        <row r="1344">
          <cell r="A1344" t="str">
            <v>BB141</v>
          </cell>
        </row>
        <row r="1345">
          <cell r="A1345" t="str">
            <v>BB142</v>
          </cell>
        </row>
        <row r="1346">
          <cell r="A1346" t="str">
            <v>BB143</v>
          </cell>
        </row>
        <row r="1347">
          <cell r="A1347" t="str">
            <v>BB144</v>
          </cell>
        </row>
        <row r="1348">
          <cell r="A1348" t="str">
            <v>BB145</v>
          </cell>
        </row>
        <row r="1349">
          <cell r="A1349" t="str">
            <v>BB146</v>
          </cell>
        </row>
        <row r="1350">
          <cell r="A1350" t="str">
            <v>BB147</v>
          </cell>
        </row>
        <row r="1351">
          <cell r="A1351" t="str">
            <v>BB148</v>
          </cell>
        </row>
        <row r="1352">
          <cell r="A1352" t="str">
            <v>BB149</v>
          </cell>
        </row>
        <row r="1353">
          <cell r="A1353" t="str">
            <v>BB15</v>
          </cell>
        </row>
        <row r="1354">
          <cell r="A1354" t="str">
            <v>BB150</v>
          </cell>
        </row>
        <row r="1355">
          <cell r="A1355" t="str">
            <v>BB151</v>
          </cell>
        </row>
        <row r="1356">
          <cell r="A1356" t="str">
            <v>BB152</v>
          </cell>
        </row>
        <row r="1357">
          <cell r="A1357" t="str">
            <v>BB153</v>
          </cell>
        </row>
        <row r="1358">
          <cell r="A1358" t="str">
            <v>BB154</v>
          </cell>
        </row>
        <row r="1359">
          <cell r="A1359" t="str">
            <v>BB155</v>
          </cell>
        </row>
        <row r="1360">
          <cell r="A1360" t="str">
            <v>BB156</v>
          </cell>
        </row>
        <row r="1361">
          <cell r="A1361" t="str">
            <v>BB16</v>
          </cell>
        </row>
        <row r="1362">
          <cell r="A1362" t="str">
            <v>BB165</v>
          </cell>
        </row>
        <row r="1363">
          <cell r="A1363" t="str">
            <v>BB166</v>
          </cell>
        </row>
        <row r="1364">
          <cell r="A1364" t="str">
            <v>BB167</v>
          </cell>
        </row>
        <row r="1365">
          <cell r="A1365" t="str">
            <v>BB168</v>
          </cell>
        </row>
        <row r="1366">
          <cell r="A1366" t="str">
            <v>BB171</v>
          </cell>
        </row>
        <row r="1367">
          <cell r="A1367" t="str">
            <v>BB172</v>
          </cell>
        </row>
        <row r="1368">
          <cell r="A1368" t="str">
            <v>BB173</v>
          </cell>
        </row>
        <row r="1369">
          <cell r="A1369" t="str">
            <v>BB174</v>
          </cell>
        </row>
        <row r="1370">
          <cell r="A1370" t="str">
            <v>BB175</v>
          </cell>
        </row>
        <row r="1371">
          <cell r="A1371" t="str">
            <v>BB176</v>
          </cell>
        </row>
        <row r="1372">
          <cell r="A1372" t="str">
            <v>BB177</v>
          </cell>
        </row>
        <row r="1373">
          <cell r="A1373" t="str">
            <v>BB18</v>
          </cell>
        </row>
        <row r="1374">
          <cell r="A1374" t="str">
            <v>BB180</v>
          </cell>
        </row>
        <row r="1375">
          <cell r="A1375" t="str">
            <v>BB181</v>
          </cell>
        </row>
        <row r="1376">
          <cell r="A1376" t="str">
            <v>BB184</v>
          </cell>
        </row>
        <row r="1377">
          <cell r="A1377" t="str">
            <v>BB185</v>
          </cell>
        </row>
        <row r="1378">
          <cell r="A1378" t="str">
            <v>BB189</v>
          </cell>
        </row>
        <row r="1379">
          <cell r="A1379" t="str">
            <v>BB19</v>
          </cell>
        </row>
        <row r="1380">
          <cell r="A1380" t="str">
            <v>BB192</v>
          </cell>
        </row>
        <row r="1381">
          <cell r="A1381" t="str">
            <v>BB193</v>
          </cell>
        </row>
        <row r="1382">
          <cell r="A1382" t="str">
            <v>BB194</v>
          </cell>
        </row>
        <row r="1383">
          <cell r="A1383" t="str">
            <v>BB195</v>
          </cell>
        </row>
        <row r="1384">
          <cell r="A1384" t="str">
            <v>BB196</v>
          </cell>
        </row>
        <row r="1385">
          <cell r="A1385" t="str">
            <v>BB197</v>
          </cell>
        </row>
        <row r="1386">
          <cell r="A1386" t="str">
            <v>BB199</v>
          </cell>
        </row>
        <row r="1387">
          <cell r="A1387" t="str">
            <v>BB20</v>
          </cell>
        </row>
        <row r="1388">
          <cell r="A1388" t="str">
            <v>BB200</v>
          </cell>
        </row>
        <row r="1389">
          <cell r="A1389" t="str">
            <v>BB201</v>
          </cell>
        </row>
        <row r="1390">
          <cell r="A1390" t="str">
            <v>BB202</v>
          </cell>
        </row>
        <row r="1391">
          <cell r="A1391" t="str">
            <v>BB203</v>
          </cell>
        </row>
        <row r="1392">
          <cell r="A1392" t="str">
            <v>BB204</v>
          </cell>
        </row>
        <row r="1393">
          <cell r="A1393" t="str">
            <v>BB205</v>
          </cell>
        </row>
        <row r="1394">
          <cell r="A1394" t="str">
            <v>BB206</v>
          </cell>
        </row>
        <row r="1395">
          <cell r="A1395" t="str">
            <v>BB207</v>
          </cell>
        </row>
        <row r="1396">
          <cell r="A1396" t="str">
            <v>BB208</v>
          </cell>
        </row>
        <row r="1397">
          <cell r="A1397" t="str">
            <v>BB209</v>
          </cell>
        </row>
        <row r="1398">
          <cell r="A1398" t="str">
            <v>BB21</v>
          </cell>
        </row>
        <row r="1399">
          <cell r="A1399" t="str">
            <v>BB210</v>
          </cell>
        </row>
        <row r="1400">
          <cell r="A1400" t="str">
            <v>BB212</v>
          </cell>
        </row>
        <row r="1401">
          <cell r="A1401" t="str">
            <v>BB213</v>
          </cell>
        </row>
        <row r="1402">
          <cell r="A1402" t="str">
            <v>BB214</v>
          </cell>
        </row>
        <row r="1403">
          <cell r="A1403" t="str">
            <v>BB215</v>
          </cell>
        </row>
        <row r="1404">
          <cell r="A1404" t="str">
            <v>BB216</v>
          </cell>
        </row>
        <row r="1405">
          <cell r="A1405" t="str">
            <v>BB217</v>
          </cell>
        </row>
        <row r="1406">
          <cell r="A1406" t="str">
            <v>BB218</v>
          </cell>
        </row>
        <row r="1407">
          <cell r="A1407" t="str">
            <v>BB219</v>
          </cell>
        </row>
        <row r="1408">
          <cell r="A1408" t="str">
            <v>BB22</v>
          </cell>
        </row>
        <row r="1409">
          <cell r="A1409" t="str">
            <v>BB221</v>
          </cell>
        </row>
        <row r="1410">
          <cell r="A1410" t="str">
            <v>BB222</v>
          </cell>
        </row>
        <row r="1411">
          <cell r="A1411" t="str">
            <v>BB223</v>
          </cell>
        </row>
        <row r="1412">
          <cell r="A1412" t="str">
            <v>BB224</v>
          </cell>
        </row>
        <row r="1413">
          <cell r="A1413" t="str">
            <v>BB225</v>
          </cell>
        </row>
        <row r="1414">
          <cell r="A1414" t="str">
            <v>BB23</v>
          </cell>
        </row>
        <row r="1415">
          <cell r="A1415" t="str">
            <v>BB230</v>
          </cell>
        </row>
        <row r="1416">
          <cell r="A1416" t="str">
            <v>BB231</v>
          </cell>
        </row>
        <row r="1417">
          <cell r="A1417" t="str">
            <v>BB232</v>
          </cell>
        </row>
        <row r="1418">
          <cell r="A1418" t="str">
            <v>BB235</v>
          </cell>
        </row>
        <row r="1419">
          <cell r="A1419" t="str">
            <v>BB236</v>
          </cell>
        </row>
        <row r="1420">
          <cell r="A1420" t="str">
            <v>BB237</v>
          </cell>
        </row>
        <row r="1421">
          <cell r="A1421" t="str">
            <v>BB238</v>
          </cell>
        </row>
        <row r="1422">
          <cell r="A1422" t="str">
            <v>BB239</v>
          </cell>
        </row>
        <row r="1423">
          <cell r="A1423" t="str">
            <v>BB24</v>
          </cell>
        </row>
        <row r="1424">
          <cell r="A1424" t="str">
            <v>BB240</v>
          </cell>
        </row>
        <row r="1425">
          <cell r="A1425" t="str">
            <v>BB241</v>
          </cell>
        </row>
        <row r="1426">
          <cell r="A1426" t="str">
            <v>BB242</v>
          </cell>
        </row>
        <row r="1427">
          <cell r="A1427" t="str">
            <v>BB243</v>
          </cell>
        </row>
        <row r="1428">
          <cell r="A1428" t="str">
            <v>BB246</v>
          </cell>
        </row>
        <row r="1429">
          <cell r="A1429" t="str">
            <v>BB247</v>
          </cell>
        </row>
        <row r="1430">
          <cell r="A1430" t="str">
            <v>BB248</v>
          </cell>
        </row>
        <row r="1431">
          <cell r="A1431" t="str">
            <v>BB249</v>
          </cell>
        </row>
        <row r="1432">
          <cell r="A1432" t="str">
            <v>BB25</v>
          </cell>
        </row>
        <row r="1433">
          <cell r="A1433" t="str">
            <v>BB250</v>
          </cell>
        </row>
        <row r="1434">
          <cell r="A1434" t="str">
            <v>BB251</v>
          </cell>
        </row>
        <row r="1435">
          <cell r="A1435" t="str">
            <v>BB252</v>
          </cell>
        </row>
        <row r="1436">
          <cell r="A1436" t="str">
            <v>BB253</v>
          </cell>
        </row>
        <row r="1437">
          <cell r="A1437" t="str">
            <v>BB254</v>
          </cell>
        </row>
        <row r="1438">
          <cell r="A1438" t="str">
            <v>BB255</v>
          </cell>
        </row>
        <row r="1439">
          <cell r="A1439" t="str">
            <v>BB257</v>
          </cell>
        </row>
        <row r="1440">
          <cell r="A1440" t="str">
            <v>BB258</v>
          </cell>
        </row>
        <row r="1441">
          <cell r="A1441" t="str">
            <v>BB259</v>
          </cell>
        </row>
        <row r="1442">
          <cell r="A1442" t="str">
            <v>BB26</v>
          </cell>
        </row>
        <row r="1443">
          <cell r="A1443" t="str">
            <v>BB260</v>
          </cell>
        </row>
        <row r="1444">
          <cell r="A1444" t="str">
            <v>BB262</v>
          </cell>
        </row>
        <row r="1445">
          <cell r="A1445" t="str">
            <v>BB266</v>
          </cell>
        </row>
        <row r="1446">
          <cell r="A1446" t="str">
            <v>BB267</v>
          </cell>
        </row>
        <row r="1447">
          <cell r="A1447" t="str">
            <v>BB269</v>
          </cell>
        </row>
        <row r="1448">
          <cell r="A1448" t="str">
            <v>BB27</v>
          </cell>
        </row>
        <row r="1449">
          <cell r="A1449" t="str">
            <v>BB270</v>
          </cell>
        </row>
        <row r="1450">
          <cell r="A1450" t="str">
            <v>BB271</v>
          </cell>
        </row>
        <row r="1451">
          <cell r="A1451" t="str">
            <v>BB272</v>
          </cell>
        </row>
        <row r="1452">
          <cell r="A1452" t="str">
            <v>BB273</v>
          </cell>
        </row>
        <row r="1453">
          <cell r="A1453" t="str">
            <v>BB274</v>
          </cell>
        </row>
        <row r="1454">
          <cell r="A1454" t="str">
            <v>BB275</v>
          </cell>
        </row>
        <row r="1455">
          <cell r="A1455" t="str">
            <v>BB276</v>
          </cell>
        </row>
        <row r="1456">
          <cell r="A1456" t="str">
            <v>BB277</v>
          </cell>
        </row>
        <row r="1457">
          <cell r="A1457" t="str">
            <v>BB278</v>
          </cell>
        </row>
        <row r="1458">
          <cell r="A1458" t="str">
            <v>BB279</v>
          </cell>
        </row>
        <row r="1459">
          <cell r="A1459" t="str">
            <v>BB28</v>
          </cell>
        </row>
        <row r="1460">
          <cell r="A1460" t="str">
            <v>BB280</v>
          </cell>
        </row>
        <row r="1461">
          <cell r="A1461" t="str">
            <v>BB281</v>
          </cell>
        </row>
        <row r="1462">
          <cell r="A1462" t="str">
            <v>BB282</v>
          </cell>
        </row>
        <row r="1463">
          <cell r="A1463" t="str">
            <v>BB283</v>
          </cell>
        </row>
        <row r="1464">
          <cell r="A1464" t="str">
            <v>BB284</v>
          </cell>
        </row>
        <row r="1465">
          <cell r="A1465" t="str">
            <v>BB285</v>
          </cell>
        </row>
        <row r="1466">
          <cell r="A1466" t="str">
            <v>BB286</v>
          </cell>
        </row>
        <row r="1467">
          <cell r="A1467" t="str">
            <v>BB287</v>
          </cell>
        </row>
        <row r="1468">
          <cell r="A1468" t="str">
            <v>BB288</v>
          </cell>
        </row>
        <row r="1469">
          <cell r="A1469" t="str">
            <v>BB289</v>
          </cell>
        </row>
        <row r="1470">
          <cell r="A1470" t="str">
            <v>BB290</v>
          </cell>
        </row>
        <row r="1471">
          <cell r="A1471" t="str">
            <v>BB291</v>
          </cell>
        </row>
        <row r="1472">
          <cell r="A1472" t="str">
            <v>BB292</v>
          </cell>
        </row>
        <row r="1473">
          <cell r="A1473" t="str">
            <v>BB295</v>
          </cell>
        </row>
        <row r="1474">
          <cell r="A1474" t="str">
            <v>BB299</v>
          </cell>
        </row>
        <row r="1475">
          <cell r="A1475" t="str">
            <v>BB30</v>
          </cell>
        </row>
        <row r="1476">
          <cell r="A1476" t="str">
            <v>BB300</v>
          </cell>
        </row>
        <row r="1477">
          <cell r="A1477" t="str">
            <v>BB301</v>
          </cell>
        </row>
        <row r="1478">
          <cell r="A1478" t="str">
            <v>BB303</v>
          </cell>
        </row>
        <row r="1479">
          <cell r="A1479" t="str">
            <v>BB304</v>
          </cell>
        </row>
        <row r="1480">
          <cell r="A1480" t="str">
            <v>BB305</v>
          </cell>
        </row>
        <row r="1481">
          <cell r="A1481" t="str">
            <v>BB306</v>
          </cell>
        </row>
        <row r="1482">
          <cell r="A1482" t="str">
            <v>BB307</v>
          </cell>
        </row>
        <row r="1483">
          <cell r="A1483" t="str">
            <v>BB309</v>
          </cell>
        </row>
        <row r="1484">
          <cell r="A1484" t="str">
            <v>BB310</v>
          </cell>
        </row>
        <row r="1485">
          <cell r="A1485" t="str">
            <v>BB311</v>
          </cell>
        </row>
        <row r="1486">
          <cell r="A1486" t="str">
            <v>BB314</v>
          </cell>
        </row>
        <row r="1487">
          <cell r="A1487" t="str">
            <v>BB316</v>
          </cell>
        </row>
        <row r="1488">
          <cell r="A1488" t="str">
            <v>BB317</v>
          </cell>
        </row>
        <row r="1489">
          <cell r="A1489" t="str">
            <v>BB318</v>
          </cell>
        </row>
        <row r="1490">
          <cell r="A1490" t="str">
            <v>BB319</v>
          </cell>
        </row>
        <row r="1491">
          <cell r="A1491" t="str">
            <v>BB320</v>
          </cell>
        </row>
        <row r="1492">
          <cell r="A1492" t="str">
            <v>BB322</v>
          </cell>
        </row>
        <row r="1493">
          <cell r="A1493" t="str">
            <v>BB324</v>
          </cell>
        </row>
        <row r="1494">
          <cell r="A1494" t="str">
            <v>BB325</v>
          </cell>
        </row>
        <row r="1495">
          <cell r="A1495" t="str">
            <v>BB326</v>
          </cell>
        </row>
        <row r="1496">
          <cell r="A1496" t="str">
            <v>BB327</v>
          </cell>
        </row>
        <row r="1497">
          <cell r="A1497" t="str">
            <v>BB33</v>
          </cell>
        </row>
        <row r="1498">
          <cell r="A1498" t="str">
            <v>BB330</v>
          </cell>
        </row>
        <row r="1499">
          <cell r="A1499" t="str">
            <v>BB331</v>
          </cell>
        </row>
        <row r="1500">
          <cell r="A1500" t="str">
            <v>BB332</v>
          </cell>
        </row>
        <row r="1501">
          <cell r="A1501" t="str">
            <v>BB333</v>
          </cell>
        </row>
        <row r="1502">
          <cell r="A1502" t="str">
            <v>BB335</v>
          </cell>
        </row>
        <row r="1503">
          <cell r="A1503" t="str">
            <v>BB336</v>
          </cell>
        </row>
        <row r="1504">
          <cell r="A1504" t="str">
            <v>BB338</v>
          </cell>
        </row>
        <row r="1505">
          <cell r="A1505" t="str">
            <v>BB34</v>
          </cell>
        </row>
        <row r="1506">
          <cell r="A1506" t="str">
            <v>BB342</v>
          </cell>
        </row>
        <row r="1507">
          <cell r="A1507" t="str">
            <v>BB343</v>
          </cell>
        </row>
        <row r="1508">
          <cell r="A1508" t="str">
            <v>BB346</v>
          </cell>
        </row>
        <row r="1509">
          <cell r="A1509" t="str">
            <v>BB347</v>
          </cell>
        </row>
        <row r="1510">
          <cell r="A1510" t="str">
            <v>BB348</v>
          </cell>
        </row>
        <row r="1511">
          <cell r="A1511" t="str">
            <v>BB349</v>
          </cell>
        </row>
        <row r="1512">
          <cell r="A1512" t="str">
            <v>BB35</v>
          </cell>
        </row>
        <row r="1513">
          <cell r="A1513" t="str">
            <v>BB350</v>
          </cell>
        </row>
        <row r="1514">
          <cell r="A1514" t="str">
            <v>BB351</v>
          </cell>
        </row>
        <row r="1515">
          <cell r="A1515" t="str">
            <v>BB352</v>
          </cell>
        </row>
        <row r="1516">
          <cell r="A1516" t="str">
            <v>BB356</v>
          </cell>
        </row>
        <row r="1517">
          <cell r="A1517" t="str">
            <v>BB357</v>
          </cell>
        </row>
        <row r="1518">
          <cell r="A1518" t="str">
            <v>BB36</v>
          </cell>
        </row>
        <row r="1519">
          <cell r="A1519" t="str">
            <v>BB362</v>
          </cell>
        </row>
        <row r="1520">
          <cell r="A1520" t="str">
            <v>BB363</v>
          </cell>
        </row>
        <row r="1521">
          <cell r="A1521" t="str">
            <v>BB369</v>
          </cell>
        </row>
        <row r="1522">
          <cell r="A1522" t="str">
            <v>BB37</v>
          </cell>
        </row>
        <row r="1523">
          <cell r="A1523" t="str">
            <v>BB370</v>
          </cell>
        </row>
        <row r="1524">
          <cell r="A1524" t="str">
            <v>BB371</v>
          </cell>
        </row>
        <row r="1525">
          <cell r="A1525" t="str">
            <v>BB377</v>
          </cell>
        </row>
        <row r="1526">
          <cell r="A1526" t="str">
            <v>BB38</v>
          </cell>
        </row>
        <row r="1527">
          <cell r="A1527" t="str">
            <v>BB387</v>
          </cell>
        </row>
        <row r="1528">
          <cell r="A1528" t="str">
            <v>BB388</v>
          </cell>
        </row>
        <row r="1529">
          <cell r="A1529" t="str">
            <v>BB389</v>
          </cell>
        </row>
        <row r="1530">
          <cell r="A1530" t="str">
            <v>BB39</v>
          </cell>
        </row>
        <row r="1531">
          <cell r="A1531" t="str">
            <v>BB391</v>
          </cell>
        </row>
        <row r="1532">
          <cell r="A1532" t="str">
            <v>BB392</v>
          </cell>
        </row>
        <row r="1533">
          <cell r="A1533" t="str">
            <v>BB397</v>
          </cell>
        </row>
        <row r="1534">
          <cell r="A1534" t="str">
            <v>BB398</v>
          </cell>
        </row>
        <row r="1535">
          <cell r="A1535" t="str">
            <v>BB399</v>
          </cell>
        </row>
        <row r="1536">
          <cell r="A1536" t="str">
            <v>BB40</v>
          </cell>
        </row>
        <row r="1537">
          <cell r="A1537" t="str">
            <v>BB400</v>
          </cell>
        </row>
        <row r="1538">
          <cell r="A1538" t="str">
            <v>BB408</v>
          </cell>
        </row>
        <row r="1539">
          <cell r="A1539" t="str">
            <v>BB409</v>
          </cell>
        </row>
        <row r="1540">
          <cell r="A1540" t="str">
            <v>BB41</v>
          </cell>
        </row>
        <row r="1541">
          <cell r="A1541" t="str">
            <v>BB410</v>
          </cell>
        </row>
        <row r="1542">
          <cell r="A1542" t="str">
            <v>BB411</v>
          </cell>
        </row>
        <row r="1543">
          <cell r="A1543" t="str">
            <v>BB412</v>
          </cell>
        </row>
        <row r="1544">
          <cell r="A1544" t="str">
            <v>BB413</v>
          </cell>
        </row>
        <row r="1545">
          <cell r="A1545" t="str">
            <v>BB414</v>
          </cell>
        </row>
        <row r="1546">
          <cell r="A1546" t="str">
            <v>BB415</v>
          </cell>
        </row>
        <row r="1547">
          <cell r="A1547" t="str">
            <v>BB416</v>
          </cell>
        </row>
        <row r="1548">
          <cell r="A1548" t="str">
            <v>BB417</v>
          </cell>
        </row>
        <row r="1549">
          <cell r="A1549" t="str">
            <v>BB418</v>
          </cell>
        </row>
        <row r="1550">
          <cell r="A1550" t="str">
            <v>BB419</v>
          </cell>
        </row>
        <row r="1551">
          <cell r="A1551" t="str">
            <v>BB42</v>
          </cell>
        </row>
        <row r="1552">
          <cell r="A1552" t="str">
            <v>BB420</v>
          </cell>
        </row>
        <row r="1553">
          <cell r="A1553" t="str">
            <v>BB421</v>
          </cell>
        </row>
        <row r="1554">
          <cell r="A1554" t="str">
            <v>BB422</v>
          </cell>
        </row>
        <row r="1555">
          <cell r="A1555" t="str">
            <v>BB423</v>
          </cell>
        </row>
        <row r="1556">
          <cell r="A1556" t="str">
            <v>BB424</v>
          </cell>
        </row>
        <row r="1557">
          <cell r="A1557" t="str">
            <v>BB425</v>
          </cell>
        </row>
        <row r="1558">
          <cell r="A1558" t="str">
            <v>BB426</v>
          </cell>
        </row>
        <row r="1559">
          <cell r="A1559" t="str">
            <v>BB427</v>
          </cell>
        </row>
        <row r="1560">
          <cell r="A1560" t="str">
            <v>BB428</v>
          </cell>
        </row>
        <row r="1561">
          <cell r="A1561" t="str">
            <v>BB433</v>
          </cell>
        </row>
        <row r="1562">
          <cell r="A1562" t="str">
            <v>BB434</v>
          </cell>
        </row>
        <row r="1563">
          <cell r="A1563" t="str">
            <v>BB435</v>
          </cell>
        </row>
        <row r="1564">
          <cell r="A1564" t="str">
            <v>BB436</v>
          </cell>
        </row>
        <row r="1565">
          <cell r="A1565" t="str">
            <v>BB437</v>
          </cell>
        </row>
        <row r="1566">
          <cell r="A1566" t="str">
            <v>BB438</v>
          </cell>
        </row>
        <row r="1567">
          <cell r="A1567" t="str">
            <v>BB439</v>
          </cell>
        </row>
        <row r="1568">
          <cell r="A1568" t="str">
            <v>BB44</v>
          </cell>
        </row>
        <row r="1569">
          <cell r="A1569" t="str">
            <v>BB440</v>
          </cell>
        </row>
        <row r="1570">
          <cell r="A1570" t="str">
            <v>BB441</v>
          </cell>
        </row>
        <row r="1571">
          <cell r="A1571" t="str">
            <v>BB442</v>
          </cell>
        </row>
        <row r="1572">
          <cell r="A1572" t="str">
            <v>BB444</v>
          </cell>
        </row>
        <row r="1573">
          <cell r="A1573" t="str">
            <v>BB445</v>
          </cell>
        </row>
        <row r="1574">
          <cell r="A1574" t="str">
            <v>BB446</v>
          </cell>
        </row>
        <row r="1575">
          <cell r="A1575" t="str">
            <v>BB447</v>
          </cell>
        </row>
        <row r="1576">
          <cell r="A1576" t="str">
            <v>BB448</v>
          </cell>
        </row>
        <row r="1577">
          <cell r="A1577" t="str">
            <v>BB449</v>
          </cell>
        </row>
        <row r="1578">
          <cell r="A1578" t="str">
            <v>BB45</v>
          </cell>
        </row>
        <row r="1579">
          <cell r="A1579" t="str">
            <v>BB450</v>
          </cell>
        </row>
        <row r="1580">
          <cell r="A1580" t="str">
            <v>BB451</v>
          </cell>
        </row>
        <row r="1581">
          <cell r="A1581" t="str">
            <v>BB454</v>
          </cell>
        </row>
        <row r="1582">
          <cell r="A1582" t="str">
            <v>BB456</v>
          </cell>
        </row>
        <row r="1583">
          <cell r="A1583" t="str">
            <v>BB457</v>
          </cell>
        </row>
        <row r="1584">
          <cell r="A1584" t="str">
            <v>BB458</v>
          </cell>
        </row>
        <row r="1585">
          <cell r="A1585" t="str">
            <v>BB46</v>
          </cell>
        </row>
        <row r="1586">
          <cell r="A1586" t="str">
            <v>BB460</v>
          </cell>
        </row>
        <row r="1587">
          <cell r="A1587" t="str">
            <v>BB463</v>
          </cell>
        </row>
        <row r="1588">
          <cell r="A1588" t="str">
            <v>BB464</v>
          </cell>
        </row>
        <row r="1589">
          <cell r="A1589" t="str">
            <v>BB466</v>
          </cell>
        </row>
        <row r="1590">
          <cell r="A1590" t="str">
            <v>BB467</v>
          </cell>
        </row>
        <row r="1591">
          <cell r="A1591" t="str">
            <v>BB469</v>
          </cell>
        </row>
        <row r="1592">
          <cell r="A1592" t="str">
            <v>BB470</v>
          </cell>
        </row>
        <row r="1593">
          <cell r="A1593" t="str">
            <v>BB471</v>
          </cell>
        </row>
        <row r="1594">
          <cell r="A1594" t="str">
            <v>BB472</v>
          </cell>
        </row>
        <row r="1595">
          <cell r="A1595" t="str">
            <v>BB473</v>
          </cell>
        </row>
        <row r="1596">
          <cell r="A1596" t="str">
            <v>BB474</v>
          </cell>
        </row>
        <row r="1597">
          <cell r="A1597" t="str">
            <v>BB475</v>
          </cell>
        </row>
        <row r="1598">
          <cell r="A1598" t="str">
            <v>BB476</v>
          </cell>
        </row>
        <row r="1599">
          <cell r="A1599" t="str">
            <v>BB477</v>
          </cell>
        </row>
        <row r="1600">
          <cell r="A1600" t="str">
            <v>BB478</v>
          </cell>
        </row>
        <row r="1601">
          <cell r="A1601" t="str">
            <v>BB479</v>
          </cell>
        </row>
        <row r="1602">
          <cell r="A1602" t="str">
            <v>BB481</v>
          </cell>
        </row>
        <row r="1603">
          <cell r="A1603" t="str">
            <v>BB482</v>
          </cell>
        </row>
        <row r="1604">
          <cell r="A1604" t="str">
            <v>BB483</v>
          </cell>
        </row>
        <row r="1605">
          <cell r="A1605" t="str">
            <v>BB484</v>
          </cell>
        </row>
        <row r="1606">
          <cell r="A1606" t="str">
            <v>BB49</v>
          </cell>
        </row>
        <row r="1607">
          <cell r="A1607" t="str">
            <v>BB495</v>
          </cell>
        </row>
        <row r="1608">
          <cell r="A1608" t="str">
            <v>BB496</v>
          </cell>
        </row>
        <row r="1609">
          <cell r="A1609" t="str">
            <v>BB497</v>
          </cell>
        </row>
        <row r="1610">
          <cell r="A1610" t="str">
            <v>BB498</v>
          </cell>
        </row>
        <row r="1611">
          <cell r="A1611" t="str">
            <v>BB499</v>
          </cell>
        </row>
        <row r="1612">
          <cell r="A1612" t="str">
            <v>BB50</v>
          </cell>
        </row>
        <row r="1613">
          <cell r="A1613" t="str">
            <v>BB500</v>
          </cell>
        </row>
        <row r="1614">
          <cell r="A1614" t="str">
            <v>BB501</v>
          </cell>
        </row>
        <row r="1615">
          <cell r="A1615" t="str">
            <v>BB502</v>
          </cell>
        </row>
        <row r="1616">
          <cell r="A1616" t="str">
            <v>BB503</v>
          </cell>
        </row>
        <row r="1617">
          <cell r="A1617" t="str">
            <v>BB504</v>
          </cell>
        </row>
        <row r="1618">
          <cell r="A1618" t="str">
            <v>BB505</v>
          </cell>
        </row>
        <row r="1619">
          <cell r="A1619" t="str">
            <v>BB506</v>
          </cell>
        </row>
        <row r="1620">
          <cell r="A1620" t="str">
            <v>BB507</v>
          </cell>
        </row>
        <row r="1621">
          <cell r="A1621" t="str">
            <v>BB508</v>
          </cell>
        </row>
        <row r="1622">
          <cell r="A1622" t="str">
            <v>BB509</v>
          </cell>
        </row>
        <row r="1623">
          <cell r="A1623" t="str">
            <v>BB510</v>
          </cell>
        </row>
        <row r="1624">
          <cell r="A1624" t="str">
            <v>BB511</v>
          </cell>
        </row>
        <row r="1625">
          <cell r="A1625" t="str">
            <v>BB512</v>
          </cell>
        </row>
        <row r="1626">
          <cell r="A1626" t="str">
            <v>BB513</v>
          </cell>
        </row>
        <row r="1627">
          <cell r="A1627" t="str">
            <v>BB514</v>
          </cell>
        </row>
        <row r="1628">
          <cell r="A1628" t="str">
            <v>BB515</v>
          </cell>
        </row>
        <row r="1629">
          <cell r="A1629" t="str">
            <v>BB516</v>
          </cell>
        </row>
        <row r="1630">
          <cell r="A1630" t="str">
            <v>BB517</v>
          </cell>
        </row>
        <row r="1631">
          <cell r="A1631" t="str">
            <v>BB519</v>
          </cell>
        </row>
        <row r="1632">
          <cell r="A1632" t="str">
            <v>BB520</v>
          </cell>
        </row>
        <row r="1633">
          <cell r="A1633" t="str">
            <v>BB521</v>
          </cell>
        </row>
        <row r="1634">
          <cell r="A1634" t="str">
            <v>BB522</v>
          </cell>
        </row>
        <row r="1635">
          <cell r="A1635" t="str">
            <v>BB524</v>
          </cell>
        </row>
        <row r="1636">
          <cell r="A1636" t="str">
            <v>BB525</v>
          </cell>
        </row>
        <row r="1637">
          <cell r="A1637" t="str">
            <v>BB526</v>
          </cell>
        </row>
        <row r="1638">
          <cell r="A1638" t="str">
            <v>BB527</v>
          </cell>
        </row>
        <row r="1639">
          <cell r="A1639" t="str">
            <v>BB528</v>
          </cell>
        </row>
        <row r="1640">
          <cell r="A1640" t="str">
            <v>BB529</v>
          </cell>
        </row>
        <row r="1641">
          <cell r="A1641" t="str">
            <v>BB53</v>
          </cell>
        </row>
        <row r="1642">
          <cell r="A1642" t="str">
            <v>BB530</v>
          </cell>
        </row>
        <row r="1643">
          <cell r="A1643" t="str">
            <v>BB531</v>
          </cell>
        </row>
        <row r="1644">
          <cell r="A1644" t="str">
            <v>BB532</v>
          </cell>
        </row>
        <row r="1645">
          <cell r="A1645" t="str">
            <v>BB534</v>
          </cell>
        </row>
        <row r="1646">
          <cell r="A1646" t="str">
            <v>BB535</v>
          </cell>
        </row>
        <row r="1647">
          <cell r="A1647" t="str">
            <v>BB536</v>
          </cell>
        </row>
        <row r="1648">
          <cell r="A1648" t="str">
            <v>BB538</v>
          </cell>
        </row>
        <row r="1649">
          <cell r="A1649" t="str">
            <v>BB539</v>
          </cell>
        </row>
        <row r="1650">
          <cell r="A1650" t="str">
            <v>BB54</v>
          </cell>
        </row>
        <row r="1651">
          <cell r="A1651" t="str">
            <v>BB545</v>
          </cell>
        </row>
        <row r="1652">
          <cell r="A1652" t="str">
            <v>BB55</v>
          </cell>
        </row>
        <row r="1653">
          <cell r="A1653" t="str">
            <v>BB555</v>
          </cell>
        </row>
        <row r="1654">
          <cell r="A1654" t="str">
            <v>BB557</v>
          </cell>
        </row>
        <row r="1655">
          <cell r="A1655" t="str">
            <v>BB558</v>
          </cell>
        </row>
        <row r="1656">
          <cell r="A1656" t="str">
            <v>BB559</v>
          </cell>
        </row>
        <row r="1657">
          <cell r="A1657" t="str">
            <v>BB56</v>
          </cell>
        </row>
        <row r="1658">
          <cell r="A1658" t="str">
            <v>BB560</v>
          </cell>
        </row>
        <row r="1659">
          <cell r="A1659" t="str">
            <v>BB561</v>
          </cell>
        </row>
        <row r="1660">
          <cell r="A1660" t="str">
            <v>BB562</v>
          </cell>
        </row>
        <row r="1661">
          <cell r="A1661" t="str">
            <v>BB563</v>
          </cell>
        </row>
        <row r="1662">
          <cell r="A1662" t="str">
            <v>BB564</v>
          </cell>
        </row>
        <row r="1663">
          <cell r="A1663" t="str">
            <v>BB565</v>
          </cell>
        </row>
        <row r="1664">
          <cell r="A1664" t="str">
            <v>BB566</v>
          </cell>
        </row>
        <row r="1665">
          <cell r="A1665" t="str">
            <v>BB569</v>
          </cell>
        </row>
        <row r="1666">
          <cell r="A1666" t="str">
            <v>BB57</v>
          </cell>
        </row>
        <row r="1667">
          <cell r="A1667" t="str">
            <v>BB572</v>
          </cell>
        </row>
        <row r="1668">
          <cell r="A1668" t="str">
            <v>BB573</v>
          </cell>
        </row>
        <row r="1669">
          <cell r="A1669" t="str">
            <v>BB574</v>
          </cell>
        </row>
        <row r="1670">
          <cell r="A1670" t="str">
            <v>BB575</v>
          </cell>
        </row>
        <row r="1671">
          <cell r="A1671" t="str">
            <v>BB576</v>
          </cell>
        </row>
        <row r="1672">
          <cell r="A1672" t="str">
            <v>BB577</v>
          </cell>
        </row>
        <row r="1673">
          <cell r="A1673" t="str">
            <v>BB578</v>
          </cell>
        </row>
        <row r="1674">
          <cell r="A1674" t="str">
            <v>BB579</v>
          </cell>
        </row>
        <row r="1675">
          <cell r="A1675" t="str">
            <v>BB58</v>
          </cell>
        </row>
        <row r="1676">
          <cell r="A1676" t="str">
            <v>BB585</v>
          </cell>
        </row>
        <row r="1677">
          <cell r="A1677" t="str">
            <v>BB59</v>
          </cell>
        </row>
        <row r="1678">
          <cell r="A1678" t="str">
            <v>BB593</v>
          </cell>
        </row>
        <row r="1679">
          <cell r="A1679" t="str">
            <v>BB594</v>
          </cell>
        </row>
        <row r="1680">
          <cell r="A1680" t="str">
            <v>BB595</v>
          </cell>
        </row>
        <row r="1681">
          <cell r="A1681" t="str">
            <v>BB60</v>
          </cell>
        </row>
        <row r="1682">
          <cell r="A1682" t="str">
            <v>BB602</v>
          </cell>
        </row>
        <row r="1683">
          <cell r="A1683" t="str">
            <v>BB604</v>
          </cell>
        </row>
        <row r="1684">
          <cell r="A1684" t="str">
            <v>BB61</v>
          </cell>
        </row>
        <row r="1685">
          <cell r="A1685" t="str">
            <v>BB612</v>
          </cell>
        </row>
        <row r="1686">
          <cell r="A1686" t="str">
            <v>BB617</v>
          </cell>
        </row>
        <row r="1687">
          <cell r="A1687" t="str">
            <v>BB618</v>
          </cell>
        </row>
        <row r="1688">
          <cell r="A1688" t="str">
            <v>BB619</v>
          </cell>
        </row>
        <row r="1689">
          <cell r="A1689" t="str">
            <v>BB620</v>
          </cell>
        </row>
        <row r="1690">
          <cell r="A1690" t="str">
            <v>BB621</v>
          </cell>
        </row>
        <row r="1691">
          <cell r="A1691" t="str">
            <v>BB622</v>
          </cell>
        </row>
        <row r="1692">
          <cell r="A1692" t="str">
            <v>BB623</v>
          </cell>
        </row>
        <row r="1693">
          <cell r="A1693" t="str">
            <v>BB624</v>
          </cell>
        </row>
        <row r="1694">
          <cell r="A1694" t="str">
            <v>BB625</v>
          </cell>
        </row>
        <row r="1695">
          <cell r="A1695" t="str">
            <v>BB628</v>
          </cell>
        </row>
        <row r="1696">
          <cell r="A1696" t="str">
            <v>BB63</v>
          </cell>
        </row>
        <row r="1697">
          <cell r="A1697" t="str">
            <v>BB631</v>
          </cell>
        </row>
        <row r="1698">
          <cell r="A1698" t="str">
            <v>BB632</v>
          </cell>
        </row>
        <row r="1699">
          <cell r="A1699" t="str">
            <v>BB633</v>
          </cell>
        </row>
        <row r="1700">
          <cell r="A1700" t="str">
            <v>BB634</v>
          </cell>
        </row>
        <row r="1701">
          <cell r="A1701" t="str">
            <v>BB636</v>
          </cell>
        </row>
        <row r="1702">
          <cell r="A1702" t="str">
            <v>BB637</v>
          </cell>
        </row>
        <row r="1703">
          <cell r="A1703" t="str">
            <v>BB638</v>
          </cell>
        </row>
        <row r="1704">
          <cell r="A1704" t="str">
            <v>BB639</v>
          </cell>
        </row>
        <row r="1705">
          <cell r="A1705" t="str">
            <v>BB642</v>
          </cell>
        </row>
        <row r="1706">
          <cell r="A1706" t="str">
            <v>BB643</v>
          </cell>
        </row>
        <row r="1707">
          <cell r="A1707" t="str">
            <v>BB644</v>
          </cell>
        </row>
        <row r="1708">
          <cell r="A1708" t="str">
            <v>BB645</v>
          </cell>
        </row>
        <row r="1709">
          <cell r="A1709" t="str">
            <v>BB646</v>
          </cell>
        </row>
        <row r="1710">
          <cell r="A1710" t="str">
            <v>BB648</v>
          </cell>
        </row>
        <row r="1711">
          <cell r="A1711" t="str">
            <v>BB649</v>
          </cell>
        </row>
        <row r="1712">
          <cell r="A1712" t="str">
            <v>BB65</v>
          </cell>
        </row>
        <row r="1713">
          <cell r="A1713" t="str">
            <v>BB66</v>
          </cell>
        </row>
        <row r="1714">
          <cell r="A1714" t="str">
            <v>BB668</v>
          </cell>
        </row>
        <row r="1715">
          <cell r="A1715" t="str">
            <v>BB67</v>
          </cell>
        </row>
        <row r="1716">
          <cell r="A1716" t="str">
            <v>BB68</v>
          </cell>
        </row>
        <row r="1717">
          <cell r="A1717" t="str">
            <v>BB69</v>
          </cell>
        </row>
        <row r="1718">
          <cell r="A1718" t="str">
            <v>BB702</v>
          </cell>
        </row>
        <row r="1719">
          <cell r="A1719" t="str">
            <v>BB71</v>
          </cell>
        </row>
        <row r="1720">
          <cell r="A1720" t="str">
            <v>BB72</v>
          </cell>
        </row>
        <row r="1721">
          <cell r="A1721" t="str">
            <v>BB73</v>
          </cell>
        </row>
        <row r="1722">
          <cell r="A1722" t="str">
            <v>BB742</v>
          </cell>
        </row>
        <row r="1723">
          <cell r="A1723" t="str">
            <v>BB743</v>
          </cell>
        </row>
        <row r="1724">
          <cell r="A1724" t="str">
            <v>BB748</v>
          </cell>
        </row>
        <row r="1725">
          <cell r="A1725" t="str">
            <v>BB749</v>
          </cell>
        </row>
        <row r="1726">
          <cell r="A1726" t="str">
            <v>BB755</v>
          </cell>
        </row>
        <row r="1727">
          <cell r="A1727" t="str">
            <v>BB756</v>
          </cell>
        </row>
        <row r="1728">
          <cell r="A1728" t="str">
            <v>BB757</v>
          </cell>
        </row>
        <row r="1729">
          <cell r="A1729" t="str">
            <v>BB76</v>
          </cell>
        </row>
        <row r="1730">
          <cell r="A1730" t="str">
            <v>BB763</v>
          </cell>
        </row>
        <row r="1731">
          <cell r="A1731" t="str">
            <v>BB769</v>
          </cell>
        </row>
        <row r="1732">
          <cell r="A1732" t="str">
            <v>BB77</v>
          </cell>
        </row>
        <row r="1733">
          <cell r="A1733" t="str">
            <v>BB771</v>
          </cell>
        </row>
        <row r="1734">
          <cell r="A1734" t="str">
            <v>BB772</v>
          </cell>
        </row>
        <row r="1735">
          <cell r="A1735" t="str">
            <v>BB78</v>
          </cell>
        </row>
        <row r="1736">
          <cell r="A1736" t="str">
            <v>BB79</v>
          </cell>
        </row>
        <row r="1737">
          <cell r="A1737" t="str">
            <v>BB80</v>
          </cell>
        </row>
        <row r="1738">
          <cell r="A1738" t="str">
            <v>BB805</v>
          </cell>
        </row>
        <row r="1739">
          <cell r="A1739" t="str">
            <v>BB81</v>
          </cell>
        </row>
        <row r="1740">
          <cell r="A1740" t="str">
            <v>BB82</v>
          </cell>
        </row>
        <row r="1741">
          <cell r="A1741" t="str">
            <v>BB828</v>
          </cell>
        </row>
        <row r="1742">
          <cell r="A1742" t="str">
            <v>BB829</v>
          </cell>
        </row>
        <row r="1743">
          <cell r="A1743" t="str">
            <v>BB83</v>
          </cell>
        </row>
        <row r="1744">
          <cell r="A1744" t="str">
            <v>BB830</v>
          </cell>
        </row>
        <row r="1745">
          <cell r="A1745" t="str">
            <v>BB834</v>
          </cell>
        </row>
        <row r="1746">
          <cell r="A1746" t="str">
            <v>BB835</v>
          </cell>
        </row>
        <row r="1747">
          <cell r="A1747" t="str">
            <v>BB836</v>
          </cell>
        </row>
        <row r="1748">
          <cell r="A1748" t="str">
            <v>BB837</v>
          </cell>
        </row>
        <row r="1749">
          <cell r="A1749" t="str">
            <v>BB838</v>
          </cell>
        </row>
        <row r="1750">
          <cell r="A1750" t="str">
            <v>BB839</v>
          </cell>
        </row>
        <row r="1751">
          <cell r="A1751" t="str">
            <v>BB84</v>
          </cell>
        </row>
        <row r="1752">
          <cell r="A1752" t="str">
            <v>BB840</v>
          </cell>
        </row>
        <row r="1753">
          <cell r="A1753" t="str">
            <v>BB841</v>
          </cell>
        </row>
        <row r="1754">
          <cell r="A1754" t="str">
            <v>BB842</v>
          </cell>
        </row>
        <row r="1755">
          <cell r="A1755" t="str">
            <v>BB843</v>
          </cell>
        </row>
        <row r="1756">
          <cell r="A1756" t="str">
            <v>BB844</v>
          </cell>
        </row>
        <row r="1757">
          <cell r="A1757" t="str">
            <v>BB845</v>
          </cell>
        </row>
        <row r="1758">
          <cell r="A1758" t="str">
            <v>BB846</v>
          </cell>
        </row>
        <row r="1759">
          <cell r="A1759" t="str">
            <v>BB85</v>
          </cell>
        </row>
        <row r="1760">
          <cell r="A1760" t="str">
            <v>BB86</v>
          </cell>
        </row>
        <row r="1761">
          <cell r="A1761" t="str">
            <v>BB87</v>
          </cell>
        </row>
        <row r="1762">
          <cell r="A1762" t="str">
            <v>BB89</v>
          </cell>
        </row>
        <row r="1763">
          <cell r="A1763" t="str">
            <v>BB90</v>
          </cell>
        </row>
        <row r="1764">
          <cell r="A1764" t="str">
            <v>BB91</v>
          </cell>
        </row>
        <row r="1765">
          <cell r="A1765" t="str">
            <v>BB93</v>
          </cell>
        </row>
        <row r="1766">
          <cell r="A1766" t="str">
            <v>BB95</v>
          </cell>
        </row>
        <row r="1767">
          <cell r="A1767" t="str">
            <v>BB96</v>
          </cell>
        </row>
        <row r="1768">
          <cell r="A1768" t="str">
            <v>BB98</v>
          </cell>
        </row>
        <row r="1769">
          <cell r="A1769" t="str">
            <v>BB99</v>
          </cell>
        </row>
      </sheetData>
      <sheetData sheetId="9"/>
      <sheetData sheetId="10"/>
      <sheetData sheetId="11" refreshError="1"/>
      <sheetData sheetId="12"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IDO"/>
      <sheetName val="EJES"/>
      <sheetName val="Ejes Estratégicos"/>
      <sheetName val="CAUSAS DIRECTAS"/>
      <sheetName val="Causas"/>
      <sheetName val="TRANSICIÓN"/>
      <sheetName val="Soluciones"/>
      <sheetName val="Efectos"/>
      <sheetName val="PROP RECTORAL PROBLE-AGRUPAM"/>
      <sheetName val="Resumen OBJETIVOS"/>
      <sheetName val="RESUMEN PROYECTO"/>
      <sheetName val="Planes Validar"/>
      <sheetName val="INDICADORES"/>
      <sheetName val="PRESUPUESTO"/>
      <sheetName val="Resumen PRESUPUESTO"/>
      <sheetName val="Hoja1"/>
      <sheetName val="EE1 Distri Presup  CRONOGRAMA"/>
      <sheetName val="Plan de Acción"/>
      <sheetName val="Anexo 1 Presupuesto Detallado"/>
      <sheetName val="Anexo 2 Presupuesto Eléctrico"/>
      <sheetName val="Anexo 3 APUS"/>
      <sheetName val="Anexo 4 Cantidades y Precios"/>
      <sheetName val="Anexo 5 Resumen Capítulos"/>
      <sheetName val="Anexo 6 Red de Datos"/>
      <sheetName val="Anexo 7 Presupuesto Ambiental"/>
      <sheetName val="Anexo 8 Presupuesto Dotación"/>
      <sheetName val="Anexo 9 Resumen Pres Obra"/>
      <sheetName val="Hoja1 (2)"/>
      <sheetName val="Validar"/>
      <sheetName val="Resumen NOMBRES"/>
      <sheetName val="Validar 2"/>
      <sheetName val="Principal"/>
      <sheetName val="Anexo 1 Presupuesto"/>
      <sheetName val="Anexo 2 Flujo Financiero"/>
      <sheetName val="Anexo 3 Docentes"/>
      <sheetName val="Anexo 4 Estudiantes"/>
      <sheetName val="Anexo 5 Instructivo"/>
      <sheetName val="HOJA DE CONTROL"/>
      <sheetName val="TIPOLOGIA DE INDICADORES"/>
      <sheetName val="Base"/>
      <sheetName val="Plan de Acción Gestión"/>
    </sheetNames>
    <sheetDataSet>
      <sheetData sheetId="0"/>
      <sheetData sheetId="1"/>
      <sheetData sheetId="2"/>
      <sheetData sheetId="3"/>
      <sheetData sheetId="4"/>
      <sheetData sheetId="5"/>
      <sheetData sheetId="6">
        <row r="7">
          <cell r="B7" t="str">
            <v>EE1_MODERNIZACIÓN_ADMINISTRATIVA</v>
          </cell>
        </row>
      </sheetData>
      <sheetData sheetId="7"/>
      <sheetData sheetId="8"/>
      <sheetData sheetId="9"/>
      <sheetData sheetId="10"/>
      <sheetData sheetId="11">
        <row r="2">
          <cell r="B2" t="str">
            <v>EE1_MODERNIZACIÓN_ADMINISTRATIVA</v>
          </cell>
        </row>
        <row r="3">
          <cell r="B3" t="str">
            <v>EE2_FORMACIÓN_ACADÉMICA_RENOVACIÓN_CURRICULAR</v>
          </cell>
        </row>
        <row r="4">
          <cell r="B4" t="str">
            <v>EE3_FORTALECIMIENTO_DEL_SISTEMA_DE_INVESTIGACIÓN</v>
          </cell>
        </row>
        <row r="5">
          <cell r="B5" t="str">
            <v>EE4_SISTEMA_DE_CULTURA_Y_BIENESTAR</v>
          </cell>
        </row>
        <row r="6">
          <cell r="B6" t="str">
            <v>EE5_COMPROMISO_REGIONAL</v>
          </cell>
        </row>
        <row r="7">
          <cell r="B7" t="str">
            <v>EE6_FORTALECIMIENTO_DE_LA_INTERNACIONALIZACIÓN</v>
          </cell>
        </row>
      </sheetData>
      <sheetData sheetId="12"/>
      <sheetData sheetId="13"/>
      <sheetData sheetId="14">
        <row r="6">
          <cell r="F6">
            <v>498290821.59999996</v>
          </cell>
        </row>
      </sheetData>
      <sheetData sheetId="15"/>
      <sheetData sheetId="16"/>
      <sheetData sheetId="17"/>
      <sheetData sheetId="18">
        <row r="54">
          <cell r="F54">
            <v>271996800</v>
          </cell>
        </row>
      </sheetData>
      <sheetData sheetId="19">
        <row r="216">
          <cell r="I216">
            <v>118518742.02322002</v>
          </cell>
        </row>
      </sheetData>
      <sheetData sheetId="20"/>
      <sheetData sheetId="21"/>
      <sheetData sheetId="22">
        <row r="33">
          <cell r="D33">
            <v>353875903.15000004</v>
          </cell>
        </row>
      </sheetData>
      <sheetData sheetId="23">
        <row r="9">
          <cell r="H9">
            <v>138780000</v>
          </cell>
        </row>
      </sheetData>
      <sheetData sheetId="24">
        <row r="54">
          <cell r="G54">
            <v>384000000</v>
          </cell>
        </row>
      </sheetData>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62"/>
      <sheetName val="062 (2)"/>
    </sheetNames>
    <sheetDataSet>
      <sheetData sheetId="0">
        <row r="1">
          <cell r="A1" t="str">
            <v>MINISTERIO DE EDUCACION NACIONAL</v>
          </cell>
        </row>
        <row r="2">
          <cell r="A2" t="str">
            <v>UNION TEMPORAL VALLE</v>
          </cell>
        </row>
        <row r="3">
          <cell r="A3" t="str">
            <v>CONSTRUCCIÓN DE DOS AULAS</v>
          </cell>
        </row>
        <row r="4">
          <cell r="A4" t="str">
            <v>I.E. TOMAS CIPRIANO MOSQUERA</v>
          </cell>
        </row>
        <row r="5">
          <cell r="A5" t="str">
            <v>MUNICIPIO DE POPAYAN</v>
          </cell>
        </row>
        <row r="6">
          <cell r="A6" t="str">
            <v>Presupuesto</v>
          </cell>
        </row>
        <row r="7">
          <cell r="A7" t="str">
            <v>Clave</v>
          </cell>
          <cell r="B7" t="str">
            <v>Descripción</v>
          </cell>
          <cell r="C7" t="str">
            <v>Unidad</v>
          </cell>
          <cell r="D7" t="str">
            <v xml:space="preserve">Cantidad </v>
          </cell>
          <cell r="E7" t="str">
            <v>Precio U.</v>
          </cell>
          <cell r="F7" t="str">
            <v>%</v>
          </cell>
          <cell r="G7" t="str">
            <v>Total</v>
          </cell>
        </row>
      </sheetData>
      <sheetData sheetId="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UPUESTO"/>
      <sheetName val="INSUMOS"/>
      <sheetName val="XComponentes"/>
      <sheetName val="XActividades"/>
      <sheetName val="AIU Nuevo"/>
      <sheetName val="ANALISIS DE AIU"/>
      <sheetName val="Cuadro Resumen"/>
      <sheetName val="Resumen m2"/>
      <sheetName val="DOTACIÓN"/>
      <sheetName val="Datos entrada"/>
      <sheetName val="Salarios"/>
      <sheetName val="Cuadrillas"/>
      <sheetName val="Trans"/>
      <sheetName val="Equ"/>
      <sheetName val="Mat"/>
      <sheetName val="Hoja Base"/>
      <sheetName val="Mort 1-3"/>
      <sheetName val="Mort 1-3 Imper"/>
      <sheetName val="Mort 1-4"/>
      <sheetName val="Mort 1-4 Imper"/>
      <sheetName val="Mort 1-5"/>
      <sheetName val="Mort 1-7"/>
      <sheetName val="Concr 1,500"/>
      <sheetName val="Concr 2,000"/>
      <sheetName val="Concr 2,500"/>
      <sheetName val="Concr 3,000"/>
      <sheetName val="Concr 3,500"/>
      <sheetName val="Concr 4,000 "/>
      <sheetName val=" Acero 60000 Refuerzo "/>
      <sheetName val=" Malla Electrosoldada "/>
      <sheetName val="P Eléctrico"/>
      <sheetName val="P Agua Fria"/>
      <sheetName val="P Sanitario"/>
      <sheetName val="Granito pulido "/>
      <sheetName val="Marcos puerta"/>
      <sheetName val="Marcos ventana"/>
      <sheetName val="1,1,1 Campamt"/>
      <sheetName val="1,1,2 Alquiler Campameto"/>
      <sheetName val="1,1,3 Limpieza"/>
      <sheetName val="1,1,4 Localización y replanteo"/>
      <sheetName val="1,1,6 Cerramiento Lona"/>
      <sheetName val="1,1,7 Locali Manual"/>
      <sheetName val="1,2,1 Provicional agua"/>
      <sheetName val="1,2,2 Provicional luz"/>
      <sheetName val="1,3,1 Desmonte cubierta"/>
      <sheetName val="1,3,2 Demoliciòn muro"/>
      <sheetName val="1,3,3  Dm enchape"/>
      <sheetName val="1,3,4 Dm cimiento"/>
      <sheetName val="1,3,5 Dm Vig-colum"/>
      <sheetName val="1,3,6 Demolicion placa"/>
      <sheetName val="1,3,7  Dm Aparatos"/>
      <sheetName val="1,4,2 Traslado postes"/>
      <sheetName val="1,4,3 Arb 5"/>
      <sheetName val="1,4,4 Arb 10"/>
      <sheetName val="1,4,5 Arb 15"/>
      <sheetName val="1,4,6 Arb 20"/>
      <sheetName val="1,4,7 Arb +20"/>
      <sheetName val="1,4,8 Traslado Arb"/>
      <sheetName val="2,1,1 Exc Mec"/>
      <sheetName val="2,1,2 Exc Man"/>
      <sheetName val="2,1,3 Exc M Sub base"/>
      <sheetName val="2,1,5 Relleno M Común"/>
      <sheetName val="2,1,6  Rellenos M Selec"/>
      <sheetName val="2,1,7  Sub base Recebo "/>
      <sheetName val="2,1,8 Geotextil NT"/>
      <sheetName val="2,1,9 Geotextil Tejido"/>
      <sheetName val="2,1,10 Relleno Recebo"/>
      <sheetName val="2,2,1 Concr pobre"/>
      <sheetName val="2,2,2 Concr Ciclopeo"/>
      <sheetName val="2,2,3 Muros de contencion"/>
      <sheetName val="2,2,4 Concreto Zapatas"/>
      <sheetName val="2,2,5 Vigas de cimentación"/>
      <sheetName val="2,2,6,1 Pilotes 0,30"/>
      <sheetName val="2,2,6,2 Pilotes 0,40"/>
      <sheetName val="2,2,6,3 Pilotes 0,60"/>
      <sheetName val="2,2,6,4 Pilotes 0,80"/>
      <sheetName val="2,2,6,5 Pilotes 0,90 "/>
      <sheetName val="2,2,7 Dados en concreto"/>
      <sheetName val="2,2,8 Placa Flotante 0,60"/>
      <sheetName val="2,2,9 Placas cont= 0,1"/>
      <sheetName val="2,2,10 Placas cont= 0,125"/>
      <sheetName val="2,2,11 Placas cont= 0,15"/>
      <sheetName val="2,3,1 Acero 37000 "/>
      <sheetName val="2,3,2 Acero 60000 Refuerzo"/>
      <sheetName val="2,3,3 Malla Electrosoldada"/>
      <sheetName val="2,4,1 Gaviones"/>
      <sheetName val="2,4,2 Cajon aislamiento vigas"/>
      <sheetName val="2,4,3 Icopor Aislante ciment. "/>
      <sheetName val="2,4,4 Pañete Taludes "/>
      <sheetName val="3,1,1 Novafort A.LL. 4&quot; 110mm "/>
      <sheetName val="3,1,2 Novafort A.LL.6&quot; 160mm  "/>
      <sheetName val="3,1,3 Novafort A.LL 8&quot;200 mm   "/>
      <sheetName val="3,1,4 Novafort 10&quot;A.LL. 255mm "/>
      <sheetName val="3,1,5 Novafort A.LL.12&quot; 315mm  "/>
      <sheetName val="3,1,6  Acc. Novafort. A.LL"/>
      <sheetName val="3,2,1 Novafort A.N. 4&quot; 110 "/>
      <sheetName val="3,2,2 Novafort A.N.6&quot; 160m "/>
      <sheetName val="3,2,3 Novafort A.N. 8&quot;200 mm"/>
      <sheetName val="3,2,4 Novafort 10&quot;A.N. 255 mm"/>
      <sheetName val="3,2,5 Novafort A.N.12&quot; 315mm"/>
      <sheetName val="3,2,6  Acc. Novafort. A.N."/>
      <sheetName val="3,3,1 Tuberia drenaje PVC 4&quot;"/>
      <sheetName val="3,3,2 Tuberia drenaje PVC 4&quot;"/>
      <sheetName val="3,3,3 Accesorio drenaje PVC 3&quot;"/>
      <sheetName val="3,3,4 Accesorio drenaje PVC 4&quot;"/>
      <sheetName val="3,3,5 Filtros Escorrentias"/>
      <sheetName val="3,4,1 Caja inspección 0,60 "/>
      <sheetName val="3,4,2 Caja inspección 0,80"/>
      <sheetName val="3,4,3 Caja inspección 1,00"/>
      <sheetName val="3,4,6 Carcamo"/>
      <sheetName val="3,4,7 Trampa de grasas"/>
      <sheetName val="3,4,8 Pozo Septico"/>
      <sheetName val="3,5,1 Exc Man "/>
      <sheetName val="3,5,2 Exc en recebo comp."/>
      <sheetName val="3,5,3  Relleno M seleccionado"/>
      <sheetName val="3,5,4 Relleno M Común "/>
      <sheetName val="3,5,5 Retiro sobrantes"/>
      <sheetName val="3,3,6 POZO INFILTRACIÓN"/>
      <sheetName val="3,4,4 Caja Distribuciòn 0,40  "/>
      <sheetName val="3,4,9 Caja discipadora"/>
      <sheetName val="3,6,2 Cabezal descarga"/>
      <sheetName val="4,1,1 Columnas"/>
      <sheetName val="4,1,2 Pantalla en concreto"/>
      <sheetName val="4,1,3 Muros"/>
      <sheetName val="4,2,1 Vigas aéreas"/>
      <sheetName val="4,2,2 Viga canal"/>
      <sheetName val="4,2,3  Vigas Prefabricadas"/>
      <sheetName val="4,3,1 Placa alig. Caseton 60"/>
      <sheetName val="4,3,2 Caseton 50 cm"/>
      <sheetName val="4,3,3 Caseton 45 cm"/>
      <sheetName val="4,3,4 Caseton 40 cm "/>
      <sheetName val="4,3,6 Placa maciza 0,20"/>
      <sheetName val="4,3,7 Placa maciza 0,125"/>
      <sheetName val="4,3,8 Placa maciza 0,10"/>
      <sheetName val="4,3,9 Placa maciza 0,15"/>
      <sheetName val="4,4,1 Escalera"/>
      <sheetName val="4,4,2 Rampas"/>
      <sheetName val="4,4,3 POZO CONCRETO 20 M3"/>
      <sheetName val="4,4,4 POZO CONCRETO"/>
      <sheetName val="4,4,5 Graderias en concreto"/>
      <sheetName val="4,5,1 Acero 37000  "/>
      <sheetName val="4,5,2 Acero 60000 est"/>
      <sheetName val="4,5,3 Malla Electrosoldada est"/>
      <sheetName val="4,6,1,1 Est Cubierta"/>
      <sheetName val="4,6,2,3 Cerrchas  Metàlica"/>
      <sheetName val="4,6,2,4 Perfil "/>
      <sheetName val="4,6,2,5 Templete"/>
      <sheetName val="5,1,1 Bloq Conc Estruc 0,12"/>
      <sheetName val="5,1,2 Bloque concreto divisorio"/>
      <sheetName val="5,1,3 Bloq tipo piedra"/>
      <sheetName val="5,1,5  Calados en Concreto"/>
      <sheetName val="5,1,6 Bloq Conc Estruc 014"/>
      <sheetName val="5,1,7 Bloq Conc Estruc 019"/>
      <sheetName val="5,2,1 Ladrillo común"/>
      <sheetName val="5,2,2 Ladrillo estructural"/>
      <sheetName val="5,2,3 Ladrillo común sobrecimie"/>
      <sheetName val="5,2,4 Ladrillo Prensado portant"/>
      <sheetName val="5,2,6 Muro en bloque No 4"/>
      <sheetName val="5,3,1 Enchape ladrillo arcilla"/>
      <sheetName val="5,3,3 Alfagias ladrillo arcilla"/>
      <sheetName val="5,3,4 Remate ladrillo arcilla"/>
      <sheetName val="5,4,1 Grouting-Concreto fluido"/>
      <sheetName val="5,4,2 Remates"/>
      <sheetName val="5,5,1 Anclajes Epoxicos"/>
      <sheetName val="5,5,2 Acero 37000 mamp"/>
      <sheetName val="5,5,3 Malla Electrosoldada "/>
      <sheetName val="5,5,4 Grafiles 6 mm"/>
      <sheetName val="5,6,1 Instalaciòn carpint. Meta"/>
      <sheetName val="6,1,1 Alfajias"/>
      <sheetName val="6,1,2 Dinteles"/>
      <sheetName val="6,1,3 Remates sobre mamposteria"/>
      <sheetName val="6.1.8 Pergolas"/>
      <sheetName val="6.1.9 Gargolas"/>
      <sheetName val="6,1,10 Gradas en Concreto"/>
      <sheetName val="6,1,11 PLAQUETAS"/>
      <sheetName val="6,1,15 Bordillos ducha y aseo"/>
      <sheetName val="6,1,17 Carcamo"/>
      <sheetName val="6,1,18 Cañuela Per"/>
      <sheetName val="6,2,1 Mesones en concreto"/>
      <sheetName val="6,2,2 Mesones lavamanos"/>
      <sheetName val="6,2,3 Mesones laboratorios"/>
      <sheetName val="6,2,5 Bancas Concreto"/>
      <sheetName val="6,2,8 Alfajias 2"/>
      <sheetName val="7,1,1,1 Acometida PVC-P 2&quot;"/>
      <sheetName val="7,1,1,2 Accesorio PVC-P 2&quot; "/>
      <sheetName val="7,1,1,5 Bajantes A.N.  PVC 3&quot;"/>
      <sheetName val="7,1,1,6 Bajantes A.N 4&quot;"/>
      <sheetName val="7,1,2,1 Tuberia H.G. 1&quot;"/>
      <sheetName val="7,1,2,2  Accesorio H.G. 1&quot; "/>
      <sheetName val="7,1,2,3 Flotador 1"/>
      <sheetName val="7,1,2,4 Tanque Plastico"/>
      <sheetName val="7,1,3,1 Tuberia H.G. 1&quot;cuarto "/>
      <sheetName val="7,1,3,2  Accesorio H.G.1&quot;cuarto"/>
      <sheetName val="7,1,3,3  Registro R. W. 1&quot;"/>
      <sheetName val="7,1,3,4  Cheque Helber 1&quot;"/>
      <sheetName val="7,1,3,7  Tanque Subterrraneo"/>
      <sheetName val="7,1,4,1 Tuberia H.G. 1 1.2&quot;"/>
      <sheetName val="7,1,4,2  Accesorio H.G.1 1.2&quot;"/>
      <sheetName val="7,1,4,3  Registro R. W. 1. 1.2&quot;"/>
      <sheetName val="7,1,4,4  Cheque  Helber 1 1.2&quot;"/>
      <sheetName val="7,1,5,1 Registro 1.2&quot;"/>
      <sheetName val="7,1,5,2 Registro 3 4"/>
      <sheetName val="7,1,5,3 Registro 1 "/>
      <sheetName val="7,1,5,4 Registro 114"/>
      <sheetName val="7,1,5,5 Registro 1 12"/>
      <sheetName val="7,1,5,6 Registro 2 "/>
      <sheetName val="7,1,5,8 Caja registro "/>
      <sheetName val="7,1,6,1 Acometida media"/>
      <sheetName val="7,1,6,2 Acometida 1PL"/>
      <sheetName val="7,1,6,3 Registro PD media"/>
      <sheetName val="7,1,6,4 Acometida 1 14"/>
      <sheetName val="7,1,6,5 Tuberia 1 12"/>
      <sheetName val="7,1,6,6 Acometida 2"/>
      <sheetName val="7,1,6,7 Tubo UZ 2&quot;"/>
      <sheetName val="7,1,6,8 Acometida 1 12"/>
      <sheetName val="7,1,6,9 Tuberia UZ 3&quot;"/>
      <sheetName val="7,1,6,10 Accesorio UZ  2&quot;"/>
      <sheetName val="7,1,6,11 Accesorio UZ 3&quot;"/>
      <sheetName val="7,1,7,1 Tuberia H.G. 1.2&quot;"/>
      <sheetName val="7,1,7,2  Accesorio H.G.1.2&quot;"/>
      <sheetName val="7,1,7,3 Registro Corte 1.2&quot; "/>
      <sheetName val="7,1,7,4 Registro 1.2&quot;"/>
      <sheetName val="7,1,7,5 Caja para medidor"/>
      <sheetName val="7,1,8,1 P Agua Fria Lavamanos"/>
      <sheetName val="7,1,8,2 Punto  Agua Fria 1 1.2&quot;"/>
      <sheetName val="7,1,8,3 P Agua Fria Sanitarios"/>
      <sheetName val="7,1,8,4 P Agua Fria Orinales"/>
      <sheetName val="7,1,8,5 P Agua Fria pocetas lab"/>
      <sheetName val="7,1,8,6 P Agua Fria Ducha"/>
      <sheetName val="7,1,8,7 P Agua Fria Pocetas"/>
      <sheetName val="7,1,8,8 Llave  Manguera 1.2&quot;"/>
      <sheetName val="7,1,8,10  Tapòn H.G.1.2&quot;"/>
      <sheetName val="7,1,8,11  Tapòn P.V.C.1.2&quot; "/>
      <sheetName val="7,1,8,12  Camara aire H.G.1.2&quot;"/>
      <sheetName val="7,1,8,13  Camara aire P.V.C.P "/>
      <sheetName val="7,1,9,1 P Sanitario lavamanos"/>
      <sheetName val="7,1,9,3 P Sanitario Sanit"/>
      <sheetName val="7,1,9,4 P Sanitario Orinales"/>
      <sheetName val="7,1,9,5  P Sifòn PVC-S 4&quot;"/>
      <sheetName val="7,1,9,6  P Sifòn PVC-S 2&quot; "/>
      <sheetName val="7,1,9,7 P Sanitario Pocetas"/>
      <sheetName val="7,1,9,9 P Sanitario sifon"/>
      <sheetName val="7,1,10,1 Acomet sanit"/>
      <sheetName val="7,1,10,2 Pto 3&quot;"/>
      <sheetName val="7,1,10,2 Punto Vent 3&quot;"/>
      <sheetName val="7,1,10,3  Sanit 2"/>
      <sheetName val="6,1,19 Carcamo IDRD Tipo 5"/>
      <sheetName val="7,1,10,4 Sanit 3"/>
      <sheetName val="7,1,10,5 4pLG S"/>
      <sheetName val="7,1,11,1 Acomet lluvia"/>
      <sheetName val="7,1,11,2 Acomet lluvia 2"/>
      <sheetName val="7,1,11,3 3plg"/>
      <sheetName val="7,1,11,4&quot;"/>
      <sheetName val="7,1,11,5 Bajante PVC "/>
      <sheetName val="7,1,11,6 Accesorios PVC"/>
      <sheetName val="7,1,12,1 Instalaciòn Lavamanos"/>
      <sheetName val="7,1,12,2 Instalaciòn Sanitario "/>
      <sheetName val="7,1,12,8 Llave  Manguera 1.2 "/>
      <sheetName val="7,1,12,9 Acoflex lav.sant."/>
      <sheetName val="7,1,14 Lavado Tanque"/>
      <sheetName val="7,1,15 Desinfecciòn tanque"/>
      <sheetName val="7,1,16,2 Bomba"/>
      <sheetName val="7,2,1,1 Punto de gas"/>
      <sheetName val="7,2,1,2 Preinstalación gas"/>
      <sheetName val="7,2,1,3 Tuberia  tipo L 1.2&quot;"/>
      <sheetName val="7,2,1,4 Tuberia  tipo L 1&quot;"/>
      <sheetName val="7,2,1,5  Registro bola 1&quot; "/>
      <sheetName val="7,2,1,7  Rejilla vent. plastica"/>
      <sheetName val="8,1,1"/>
      <sheetName val="8,1,2"/>
      <sheetName val="8,1,3"/>
      <sheetName val="8,1,4"/>
      <sheetName val="8,2,1"/>
      <sheetName val="8,2,2"/>
      <sheetName val="8,2,3"/>
      <sheetName val="8,2,4"/>
      <sheetName val="8,3,1"/>
      <sheetName val="8,3,2"/>
      <sheetName val="8,3,3"/>
      <sheetName val="8,4,1"/>
      <sheetName val="8,5,1"/>
      <sheetName val="8,5,2"/>
      <sheetName val="8,5,3"/>
      <sheetName val="8,5,4"/>
      <sheetName val="8,5,5"/>
      <sheetName val="8,16"/>
      <sheetName val="8,17"/>
      <sheetName val="8,18"/>
      <sheetName val="8,21"/>
      <sheetName val="8,22"/>
      <sheetName val="8,23"/>
      <sheetName val="8,24"/>
      <sheetName val="8,25"/>
      <sheetName val="8,26"/>
      <sheetName val="8,27"/>
      <sheetName val="8,28"/>
      <sheetName val="8,29"/>
      <sheetName val="8,30"/>
      <sheetName val="8,31"/>
      <sheetName val="8,32"/>
      <sheetName val="8,33"/>
      <sheetName val="8,34"/>
      <sheetName val="8,35"/>
      <sheetName val="8,36"/>
      <sheetName val="8,37"/>
      <sheetName val="8,38"/>
      <sheetName val="8,39"/>
      <sheetName val="8,40"/>
      <sheetName val="8,41"/>
      <sheetName val="8,42"/>
      <sheetName val="8,43"/>
      <sheetName val="8,44"/>
      <sheetName val="8,45"/>
      <sheetName val="8,46"/>
      <sheetName val="8,47"/>
      <sheetName val="8,48"/>
      <sheetName val="8,49"/>
      <sheetName val="8,50"/>
      <sheetName val="8,51"/>
      <sheetName val="8,52"/>
      <sheetName val="8,53"/>
      <sheetName val="8,54"/>
      <sheetName val="8,55"/>
      <sheetName val="8,56"/>
      <sheetName val="8,57"/>
      <sheetName val="8,58"/>
      <sheetName val="8,59"/>
      <sheetName val="8,60"/>
      <sheetName val="8,61"/>
      <sheetName val="8,62"/>
      <sheetName val="8,63"/>
      <sheetName val="8,64"/>
      <sheetName val="8,65"/>
      <sheetName val="8,66"/>
      <sheetName val="8,67"/>
      <sheetName val="8,68"/>
      <sheetName val="8,69"/>
      <sheetName val="8,70"/>
      <sheetName val="8,71"/>
      <sheetName val="8,72"/>
      <sheetName val="8,73"/>
      <sheetName val="8,74"/>
      <sheetName val="8,75"/>
      <sheetName val="8,76"/>
      <sheetName val="8,77"/>
      <sheetName val="8,78"/>
      <sheetName val="8,79"/>
      <sheetName val="8,80"/>
      <sheetName val="8,81"/>
      <sheetName val="8,82"/>
      <sheetName val="8,83"/>
      <sheetName val="8,84"/>
      <sheetName val="8,85"/>
      <sheetName val="8,86"/>
      <sheetName val="8,87"/>
      <sheetName val="8,88"/>
      <sheetName val="8,89"/>
      <sheetName val="8,90"/>
      <sheetName val="8,91"/>
      <sheetName val="8,92"/>
      <sheetName val="8,93"/>
      <sheetName val="8,94"/>
      <sheetName val="9,1,1 Pañete impermeabilizado"/>
      <sheetName val="9,1,2 Pañete muros interiores"/>
      <sheetName val="9,1,3 Pañete Exteriores"/>
      <sheetName val="9,2,1 Pañete bajo placa"/>
      <sheetName val="10,1,1 base mueble concreto"/>
      <sheetName val="10,1,3 Alistado pisos"/>
      <sheetName val="10,1,4 Mortero afinado"/>
      <sheetName val="10,1,6 Acabado Escobeado"/>
      <sheetName val="10,2,1,3 Ceramica 0,20 x 0,20 "/>
      <sheetName val="10,2,2,3 Piso tablòn ges 0,30 "/>
      <sheetName val="10,2,4,1 Baldosin granito"/>
      <sheetName val="10,2,4,3 gravilla m2"/>
      <sheetName val="10,3,1,1 Tablòn cuarto 26"/>
      <sheetName val="10,3,2,1 Guardaescoba"/>
      <sheetName val="10,3,2,3 Media Caña"/>
      <sheetName val="10,3,2,5 Gravilla "/>
      <sheetName val="10,3,2,6 Granito"/>
      <sheetName val="10,4,2 Escalera en Granito"/>
      <sheetName val="10,5,3 Cenefas Gravilla "/>
      <sheetName val="11,1,1 Afinado Mortero"/>
      <sheetName val="11,1,2 Media Caña"/>
      <sheetName val="11,1,3 Afinado Viga canales"/>
      <sheetName val="11,1,4 foil aluminio"/>
      <sheetName val="11,2,2,1 Caballete"/>
      <sheetName val="11,2,2,2 remate"/>
      <sheetName val="11,2,3,1 Domo acrílico"/>
      <sheetName val="11,2,3,2 Acrilico transparente"/>
      <sheetName val="11,2,3,3 Teja trapezoidal Plast"/>
      <sheetName val="11,2,4,1  teja acero"/>
      <sheetName val="11,2,4,2 Tejaluz"/>
      <sheetName val="11,2,5,1 Teja Barro"/>
      <sheetName val="11,2,5,2 Limahoyas"/>
      <sheetName val="11,3,1 Canal Lámina"/>
      <sheetName val="11,3,2 Flashing"/>
      <sheetName val="11,3,3 Tragante 5x3"/>
      <sheetName val="11,3,4 Tragante 6x4"/>
      <sheetName val="11,3,5 Canal PVC"/>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sheetData sheetId="12"/>
      <sheetData sheetId="13"/>
      <sheetData sheetId="14">
        <row r="11">
          <cell r="A11" t="str">
            <v>A.C.P.M.</v>
          </cell>
        </row>
        <row r="12">
          <cell r="A12" t="str">
            <v>Abrazadera de 1"</v>
          </cell>
        </row>
        <row r="13">
          <cell r="A13" t="str">
            <v>Abrazadera de 1/2"</v>
          </cell>
        </row>
        <row r="14">
          <cell r="A14" t="str">
            <v>Abrazadera de 3/4"</v>
          </cell>
        </row>
        <row r="15">
          <cell r="A15" t="str">
            <v>Abrazadera metálica</v>
          </cell>
        </row>
        <row r="16">
          <cell r="A16" t="str">
            <v>Abrazadera metálica 1 1/2"</v>
          </cell>
        </row>
        <row r="17">
          <cell r="A17" t="str">
            <v>1.1.7</v>
          </cell>
        </row>
        <row r="18">
          <cell r="A18" t="str">
            <v>1.1.7</v>
          </cell>
        </row>
        <row r="19">
          <cell r="A19" t="str">
            <v>Abrazadera metálica 1 1/4"</v>
          </cell>
        </row>
        <row r="20">
          <cell r="A20" t="str">
            <v>Abrazadera metálica 1"</v>
          </cell>
        </row>
        <row r="21">
          <cell r="A21" t="str">
            <v>Abrazadera metálica 2"</v>
          </cell>
        </row>
        <row r="22">
          <cell r="A22" t="str">
            <v xml:space="preserve">Accesorio novafort </v>
          </cell>
        </row>
        <row r="23">
          <cell r="A23" t="str">
            <v>Accesorio PVCP-RDE 2" UZ</v>
          </cell>
        </row>
        <row r="24">
          <cell r="A24" t="str">
            <v>Accesorio PVCP-RDE 3" UZ</v>
          </cell>
        </row>
        <row r="25">
          <cell r="A25" t="str">
            <v>Accesorios - H.G. 1/2"</v>
          </cell>
        </row>
        <row r="26">
          <cell r="A26" t="str">
            <v>Accesorios - Y de 3"</v>
          </cell>
        </row>
        <row r="27">
          <cell r="A27" t="str">
            <v>Accesorios - Y de 4"</v>
          </cell>
        </row>
        <row r="28">
          <cell r="A28" t="str">
            <v>Accesorios PVC</v>
          </cell>
        </row>
        <row r="29">
          <cell r="A29" t="str">
            <v>Accesorios PVC-P 1 1/2"</v>
          </cell>
        </row>
        <row r="30">
          <cell r="A30" t="str">
            <v>Accesorios PVC-P 1 1/4"</v>
          </cell>
        </row>
        <row r="31">
          <cell r="A31" t="str">
            <v>Accesorios PVC-P 1"</v>
          </cell>
        </row>
        <row r="32">
          <cell r="A32" t="str">
            <v>Accesorios PVC-P 1/2"</v>
          </cell>
        </row>
        <row r="33">
          <cell r="A33" t="str">
            <v>Accesorios PVC-P 3/4"</v>
          </cell>
        </row>
        <row r="34">
          <cell r="A34" t="str">
            <v>Acero 37,000 p.s.i. 1/4"</v>
          </cell>
        </row>
        <row r="35">
          <cell r="A35" t="str">
            <v xml:space="preserve">Acero 60,000 p.s.i. </v>
          </cell>
        </row>
        <row r="36">
          <cell r="A36" t="str">
            <v>Acero de refuerzo 60000 PSI</v>
          </cell>
        </row>
        <row r="37">
          <cell r="A37" t="str">
            <v xml:space="preserve">Acero figurado 37,000 </v>
          </cell>
        </row>
        <row r="38">
          <cell r="A38" t="str">
            <v>Acero figurado 60,000 p.s.i. 1/2"</v>
          </cell>
        </row>
        <row r="39">
          <cell r="A39" t="str">
            <v>Acido muriatico</v>
          </cell>
        </row>
        <row r="40">
          <cell r="A40" t="str">
            <v xml:space="preserve">Acoflex plastico de 1/2" x  50 cms Lavamanos </v>
          </cell>
        </row>
        <row r="41">
          <cell r="A41" t="str">
            <v>Acoflex plastico de 1/2" x 7/8" de 50 cms. Sanitario</v>
          </cell>
        </row>
        <row r="42">
          <cell r="A42" t="str">
            <v>Acrilico transparente 2 mm, protección UV</v>
          </cell>
        </row>
        <row r="43">
          <cell r="A43" t="str">
            <v>Ad.Terminal cond.1"</v>
          </cell>
        </row>
        <row r="44">
          <cell r="A44" t="str">
            <v>Ad.Terminal cond.1/2"</v>
          </cell>
        </row>
        <row r="45">
          <cell r="A45" t="str">
            <v>Ad.Terminal cond.3/4"</v>
          </cell>
        </row>
        <row r="46">
          <cell r="A46" t="str">
            <v>Adaptador bajante rectangular PVC - Aguas Lluvias</v>
          </cell>
        </row>
        <row r="47">
          <cell r="A47" t="str">
            <v>Adaptador bajante rectangular PVC - alcantarillado</v>
          </cell>
        </row>
        <row r="48">
          <cell r="A48" t="str">
            <v>Adaptador conduit de 1/2"</v>
          </cell>
        </row>
        <row r="49">
          <cell r="A49" t="str">
            <v>Adaptador hembra PE AL PE 1216 - 1/2"</v>
          </cell>
        </row>
        <row r="50">
          <cell r="A50" t="str">
            <v>Adaptador hembra PE AL PE 1216 - 3/4"</v>
          </cell>
        </row>
        <row r="51">
          <cell r="A51" t="str">
            <v>Adaptador macho PE AL PE 1216 - 1/2"</v>
          </cell>
        </row>
        <row r="52">
          <cell r="A52" t="str">
            <v>Adaptador macho PE AL PE 1216 - 3/4"</v>
          </cell>
        </row>
        <row r="53">
          <cell r="A53" t="str">
            <v>Adaptador macho PVC de 1 1/2"</v>
          </cell>
        </row>
        <row r="54">
          <cell r="A54" t="str">
            <v>Adaptador macho PVC de 1"</v>
          </cell>
        </row>
        <row r="55">
          <cell r="A55" t="str">
            <v>Adaptador macho PVC de 1/2"</v>
          </cell>
        </row>
        <row r="56">
          <cell r="A56" t="str">
            <v>Adaptador macho PVC de 2 plg</v>
          </cell>
        </row>
        <row r="57">
          <cell r="A57" t="str">
            <v>Adoquín peatonal Santa Fe</v>
          </cell>
        </row>
        <row r="58">
          <cell r="A58" t="str">
            <v>Agua</v>
          </cell>
        </row>
        <row r="59">
          <cell r="A59" t="str">
            <v>Aislador de carrete en porcelana</v>
          </cell>
        </row>
        <row r="60">
          <cell r="A60" t="str">
            <v>Aislador de rosca para empalme</v>
          </cell>
        </row>
        <row r="61">
          <cell r="A61" t="str">
            <v>Aislador para percha BT</v>
          </cell>
        </row>
        <row r="62">
          <cell r="A62" t="str">
            <v>Aislador tipo pin</v>
          </cell>
        </row>
        <row r="63">
          <cell r="A63" t="str">
            <v>Alambre cobre THW 10 AWG</v>
          </cell>
        </row>
        <row r="64">
          <cell r="A64" t="str">
            <v>Alambre cobre THW 12 AWG</v>
          </cell>
        </row>
        <row r="65">
          <cell r="A65" t="str">
            <v>Alambre cobre THW 14 AWG</v>
          </cell>
        </row>
        <row r="66">
          <cell r="A66" t="str">
            <v>Alambre cobre THW 8 AWG</v>
          </cell>
        </row>
        <row r="67">
          <cell r="A67" t="str">
            <v>Alambre Cu desnudo AWG 10</v>
          </cell>
        </row>
        <row r="68">
          <cell r="A68" t="str">
            <v>Alambre Cu desnudo AWG 12</v>
          </cell>
        </row>
        <row r="69">
          <cell r="A69" t="str">
            <v>Alambre Cu desnudo AWG 14</v>
          </cell>
        </row>
        <row r="70">
          <cell r="A70" t="str">
            <v>Alambre de cobre No 10</v>
          </cell>
        </row>
        <row r="71">
          <cell r="A71" t="str">
            <v>Alambre de cobre No 12</v>
          </cell>
        </row>
        <row r="72">
          <cell r="A72" t="str">
            <v>Alambre de cobre No 14 desnudo</v>
          </cell>
        </row>
        <row r="73">
          <cell r="A73" t="str">
            <v>Alambre negro Cal. 18</v>
          </cell>
        </row>
        <row r="74">
          <cell r="A74" t="str">
            <v>Alambre Teléfono 2x22 estañado</v>
          </cell>
        </row>
        <row r="75">
          <cell r="A75" t="str">
            <v>Alicates</v>
          </cell>
        </row>
        <row r="76">
          <cell r="A76" t="str">
            <v>Alquiler Campamento 20 a 60 M2</v>
          </cell>
        </row>
        <row r="77">
          <cell r="A77" t="str">
            <v>Alumol Sika</v>
          </cell>
        </row>
        <row r="78">
          <cell r="A78" t="str">
            <v>Amarre plástico (zuncho)</v>
          </cell>
        </row>
        <row r="79">
          <cell r="A79" t="str">
            <v>Anclajes y abrazadera para bajantes aguas lluvias (3 - 4 plg)</v>
          </cell>
        </row>
        <row r="80">
          <cell r="A80" t="str">
            <v>Angulo 2 1/2" x 2 1/2" x 3/16"</v>
          </cell>
        </row>
        <row r="81">
          <cell r="A81" t="str">
            <v>Angulo 3/4 x 1/8</v>
          </cell>
        </row>
        <row r="82">
          <cell r="A82" t="str">
            <v>Angulo de cercha de 2" x 1"</v>
          </cell>
        </row>
        <row r="83">
          <cell r="A83" t="str">
            <v>Angulo de unión A-29</v>
          </cell>
        </row>
        <row r="84">
          <cell r="A84" t="str">
            <v>Anticorrosivo rojo claro PHLC</v>
          </cell>
        </row>
        <row r="85">
          <cell r="A85" t="str">
            <v xml:space="preserve">Antihumedad fachada </v>
          </cell>
        </row>
        <row r="86">
          <cell r="A86" t="str">
            <v>Arandela</v>
          </cell>
        </row>
        <row r="87">
          <cell r="A87" t="str">
            <v>Arbol especie local de 1,80 a 2,00 mts</v>
          </cell>
        </row>
        <row r="88">
          <cell r="A88" t="str">
            <v>Arena Amarilla Lavada</v>
          </cell>
        </row>
        <row r="89">
          <cell r="A89" t="str">
            <v>Arena Blanca</v>
          </cell>
        </row>
        <row r="90">
          <cell r="A90" t="str">
            <v>Arena de peña</v>
          </cell>
        </row>
        <row r="91">
          <cell r="A91" t="str">
            <v>Arena de rio</v>
          </cell>
        </row>
        <row r="92">
          <cell r="A92" t="str">
            <v>Arena de río (viaje 5 m3)</v>
          </cell>
        </row>
        <row r="93">
          <cell r="A93" t="str">
            <v xml:space="preserve">Arena lavada blanca </v>
          </cell>
        </row>
        <row r="94">
          <cell r="A94" t="str">
            <v>Arena lavada de pozo</v>
          </cell>
        </row>
        <row r="95">
          <cell r="A95" t="str">
            <v>Atornillador</v>
          </cell>
        </row>
        <row r="96">
          <cell r="A96" t="str">
            <v>Automático 3x100 Amp.</v>
          </cell>
        </row>
        <row r="97">
          <cell r="A97" t="str">
            <v>Automático 3x30, 3x40, 3x50 o 3x60 Amp.</v>
          </cell>
        </row>
        <row r="98">
          <cell r="A98" t="str">
            <v>Automático enchufable 1x20 Amp.</v>
          </cell>
        </row>
        <row r="99">
          <cell r="A99" t="str">
            <v>Automático enchufable 1x40 Amp.</v>
          </cell>
        </row>
        <row r="100">
          <cell r="A100" t="str">
            <v>Automático enchufable 2x20, 2x30, 2x40, 2x50 o 2x60 Amp.</v>
          </cell>
        </row>
        <row r="101">
          <cell r="A101" t="str">
            <v>Automático enchufable 2x70, 2x80 o 2x100 Amp.</v>
          </cell>
        </row>
        <row r="102">
          <cell r="A102" t="str">
            <v>Bajante PVC Rectangular</v>
          </cell>
        </row>
        <row r="103">
          <cell r="A103" t="str">
            <v xml:space="preserve">Baldosin cerámico blanco 20 x 20  Trafico 4 </v>
          </cell>
        </row>
        <row r="104">
          <cell r="A104" t="str">
            <v>Baldosin cerámico blanco 30 x 30</v>
          </cell>
        </row>
        <row r="105">
          <cell r="A105" t="str">
            <v>Baldosin cerámico cristanac corona 32,4 x 32,4</v>
          </cell>
        </row>
        <row r="106">
          <cell r="A106" t="str">
            <v>Baldosin cerámico Italia (30,5 x 30,5)</v>
          </cell>
        </row>
        <row r="107">
          <cell r="A107" t="str">
            <v>Baldosin cerámico pared  de 20 x 20 blanco primera</v>
          </cell>
        </row>
        <row r="108">
          <cell r="A108" t="str">
            <v>Baldosin cerámico pared Valencia 20,5 x 30,5</v>
          </cell>
        </row>
        <row r="109">
          <cell r="A109" t="str">
            <v>Baldosin de granito (30 x 30)</v>
          </cell>
        </row>
        <row r="110">
          <cell r="A110" t="str">
            <v>Barniz vitriflex</v>
          </cell>
        </row>
        <row r="111">
          <cell r="A111" t="str">
            <v>Barra  proyectante Franklin Brass, en acero Inoxidable de  1-1/4" 39 - 1/4" proyectante, capacidad mínima de 500 libras; incluye chazos y tornillos suminsitrados por el fabricante.</v>
          </cell>
        </row>
        <row r="112">
          <cell r="A112" t="str">
            <v>Barra discapacitados 18" (46 cm) cromo grival</v>
          </cell>
        </row>
        <row r="113">
          <cell r="A113" t="str">
            <v>Barra discapacitados 30" (76 cm) cromo grival; incluye chazos y tornillos, suministrados por el fabricante</v>
          </cell>
        </row>
        <row r="114">
          <cell r="A114" t="str">
            <v>Bentonita</v>
          </cell>
        </row>
        <row r="115">
          <cell r="A115" t="str">
            <v>Bisagra alum.Ext 2"</v>
          </cell>
        </row>
        <row r="116">
          <cell r="A116" t="str">
            <v>Bisagra alum.Ext 3"</v>
          </cell>
        </row>
        <row r="117">
          <cell r="A117" t="str">
            <v>Bisagra Metalisteria triple</v>
          </cell>
        </row>
        <row r="118">
          <cell r="A118" t="str">
            <v>Bloque calado sencillo 20 x 20</v>
          </cell>
        </row>
        <row r="119">
          <cell r="A119" t="str">
            <v>Bloque en concreto par muros estructurales de 0,09 x 19 x 39</v>
          </cell>
        </row>
        <row r="120">
          <cell r="A120" t="str">
            <v>Bloque en concreto para muros  tipo piedra de 12 x 20 X 40 cm.</v>
          </cell>
        </row>
        <row r="121">
          <cell r="A121" t="str">
            <v>Bloque en concreto para muros estructurales de 12  X 20 X 40</v>
          </cell>
        </row>
        <row r="122">
          <cell r="A122" t="str">
            <v>Bloque en concreto para muros no estructurales, lisos de  6 x 20 x 40</v>
          </cell>
        </row>
        <row r="123">
          <cell r="A123" t="str">
            <v>Bloque muro LN-14N</v>
          </cell>
        </row>
        <row r="124">
          <cell r="A124" t="str">
            <v>Bloque No.4</v>
          </cell>
        </row>
        <row r="125">
          <cell r="A125" t="str">
            <v>Bloque No.5</v>
          </cell>
        </row>
        <row r="126">
          <cell r="A126" t="str">
            <v>Bombillo de bajo consumo</v>
          </cell>
        </row>
        <row r="127">
          <cell r="A127" t="str">
            <v>Boquilla terminal EMT de 1"</v>
          </cell>
        </row>
        <row r="128">
          <cell r="A128" t="str">
            <v>Boquilla terminal EMT de 1-1/2"</v>
          </cell>
        </row>
        <row r="129">
          <cell r="A129" t="str">
            <v>Boquilla terminal EMT de 3/4"</v>
          </cell>
        </row>
        <row r="130">
          <cell r="A130" t="str">
            <v>Boquilla terminal PVC de 1"</v>
          </cell>
        </row>
        <row r="131">
          <cell r="A131" t="str">
            <v>Boquilla terminal PVC de 1/2"</v>
          </cell>
        </row>
        <row r="132">
          <cell r="A132" t="str">
            <v>Boquilla terminal PVC de 1-1/2"</v>
          </cell>
        </row>
        <row r="133">
          <cell r="A133" t="str">
            <v>Boquilla terminal PVC de 3/4"</v>
          </cell>
        </row>
        <row r="134">
          <cell r="A134" t="str">
            <v>Brazo para luminaria en poste</v>
          </cell>
        </row>
        <row r="135">
          <cell r="A135" t="str">
            <v>Breaker de riel bipolar  2 x 100A</v>
          </cell>
        </row>
        <row r="136">
          <cell r="A136" t="str">
            <v>Broca para concreto 1/2"</v>
          </cell>
        </row>
        <row r="137">
          <cell r="A137" t="str">
            <v>Broca para concreto 1/4"</v>
          </cell>
        </row>
        <row r="138">
          <cell r="A138" t="str">
            <v>Buje roscado  1" x 1 1/4"  PVC - Presión</v>
          </cell>
        </row>
        <row r="139">
          <cell r="A139" t="str">
            <v>Buje roscado  1" x 3/4"  PVC - Presión</v>
          </cell>
        </row>
        <row r="140">
          <cell r="A140" t="str">
            <v>Buje roscado  3/4" x 1/2" PVC - Presión</v>
          </cell>
        </row>
        <row r="141">
          <cell r="A141" t="str">
            <v>Caballete para cubierta bioclimatica, en acero y foil de aluminio de 0,70 x 2 mts</v>
          </cell>
        </row>
        <row r="142">
          <cell r="A142" t="str">
            <v>Cable ACSR 1/0</v>
          </cell>
        </row>
        <row r="143">
          <cell r="A143" t="str">
            <v>Cable ACSR 2/0</v>
          </cell>
        </row>
        <row r="144">
          <cell r="A144" t="str">
            <v>Cable antifraude 1x8+8</v>
          </cell>
        </row>
        <row r="145">
          <cell r="A145" t="str">
            <v>Cable antifraude 2x4+4</v>
          </cell>
        </row>
        <row r="146">
          <cell r="A146" t="str">
            <v>Cable antifraude 2x6+6</v>
          </cell>
        </row>
        <row r="147">
          <cell r="A147" t="str">
            <v>Cable antifraude 2x8+8</v>
          </cell>
        </row>
        <row r="148">
          <cell r="A148" t="str">
            <v>Cable antifraude 3x4+6</v>
          </cell>
        </row>
        <row r="149">
          <cell r="A149" t="str">
            <v>Cable antifraude 3x6+8</v>
          </cell>
        </row>
        <row r="150">
          <cell r="A150" t="str">
            <v>Cable antifraude 3x8+10</v>
          </cell>
        </row>
        <row r="151">
          <cell r="A151" t="str">
            <v>Cable de cobre No 2</v>
          </cell>
        </row>
        <row r="152">
          <cell r="A152" t="str">
            <v>Cable de cobre No 4</v>
          </cell>
        </row>
        <row r="153">
          <cell r="A153" t="str">
            <v>Cable de cobre No 6</v>
          </cell>
        </row>
        <row r="154">
          <cell r="A154" t="str">
            <v>Cable de cobre No 8</v>
          </cell>
        </row>
        <row r="155">
          <cell r="A155" t="str">
            <v xml:space="preserve">Cadena galvanizada 3/8" </v>
          </cell>
        </row>
        <row r="156">
          <cell r="A156" t="str">
            <v>Caja 2400</v>
          </cell>
        </row>
        <row r="157">
          <cell r="A157" t="str">
            <v>Caja 5800</v>
          </cell>
        </row>
        <row r="158">
          <cell r="A158" t="str">
            <v>Caja de un medidor Agua</v>
          </cell>
        </row>
        <row r="159">
          <cell r="A159" t="str">
            <v>Caja en mampostería de 30x30x30</v>
          </cell>
        </row>
        <row r="160">
          <cell r="A160" t="str">
            <v>Caja en mampostería doble</v>
          </cell>
        </row>
        <row r="161">
          <cell r="A161" t="str">
            <v>Caja en mampostería sencilla</v>
          </cell>
        </row>
        <row r="162">
          <cell r="A162" t="str">
            <v>Caja en mampostería tipo A.P.</v>
          </cell>
        </row>
        <row r="163">
          <cell r="A163" t="str">
            <v>Caja octagonal</v>
          </cell>
        </row>
        <row r="164">
          <cell r="A164" t="str">
            <v>Caja para 2 circuitos monofásica</v>
          </cell>
        </row>
        <row r="165">
          <cell r="A165" t="str">
            <v>Caja para 3 circuitos monofásica</v>
          </cell>
        </row>
        <row r="166">
          <cell r="A166" t="str">
            <v>Caja para 4 circuitos monofásica</v>
          </cell>
        </row>
        <row r="167">
          <cell r="A167" t="str">
            <v>Caja para 6 circuitos monofásica</v>
          </cell>
        </row>
        <row r="168">
          <cell r="A168" t="str">
            <v>Caja para 9 circuitos bifásica</v>
          </cell>
        </row>
        <row r="169">
          <cell r="A169" t="str">
            <v>Caja para contador energia</v>
          </cell>
        </row>
        <row r="170">
          <cell r="A170" t="str">
            <v>Caja para contador medición indirecta</v>
          </cell>
        </row>
        <row r="171">
          <cell r="A171" t="str">
            <v>Caja tapa registro europa de 15 x 15 blanca</v>
          </cell>
        </row>
        <row r="172">
          <cell r="A172" t="str">
            <v>Calado en concreto prefabricado de 0,40 x 0,40 x 0,20 mts (según diseño arquitectónico)</v>
          </cell>
        </row>
        <row r="173">
          <cell r="A173" t="str">
            <v>Canal PVC  Tipo Amazonas</v>
          </cell>
        </row>
        <row r="174">
          <cell r="A174" t="str">
            <v>Canaleta .8  L=2.40</v>
          </cell>
        </row>
        <row r="175">
          <cell r="A175" t="str">
            <v>Canaleta Metal C/Divis.10 x 4</v>
          </cell>
        </row>
        <row r="176">
          <cell r="A176" t="str">
            <v>Capacete 1"</v>
          </cell>
        </row>
        <row r="177">
          <cell r="A177" t="str">
            <v>Capacete 1-1/2"</v>
          </cell>
        </row>
        <row r="178">
          <cell r="A178" t="str">
            <v>Capacete 3/4"</v>
          </cell>
        </row>
        <row r="179">
          <cell r="A179" t="str">
            <v>Capacete de 1 1/2"</v>
          </cell>
        </row>
        <row r="180">
          <cell r="A180" t="str">
            <v>Capacete de 1 1/4"</v>
          </cell>
        </row>
        <row r="181">
          <cell r="A181" t="str">
            <v>Caseton de E = 0,52 m</v>
          </cell>
        </row>
        <row r="182">
          <cell r="A182" t="str">
            <v>Caseton de E = 0.40 m</v>
          </cell>
        </row>
        <row r="183">
          <cell r="A183" t="str">
            <v>Caseton de E = 0.42 m</v>
          </cell>
        </row>
        <row r="184">
          <cell r="A184" t="str">
            <v>Caseton de E = 0.45 m</v>
          </cell>
        </row>
        <row r="185">
          <cell r="A185" t="str">
            <v xml:space="preserve">Cemento blanco </v>
          </cell>
        </row>
        <row r="186">
          <cell r="A186" t="str">
            <v xml:space="preserve">Cemento gris </v>
          </cell>
        </row>
        <row r="187">
          <cell r="A187" t="str">
            <v>Cerco ordinario 3M</v>
          </cell>
        </row>
        <row r="188">
          <cell r="A188" t="str">
            <v>Cerradura de alcoba en poma metálica</v>
          </cell>
        </row>
        <row r="189">
          <cell r="A189" t="str">
            <v>Cerradura Gato doble cerrojo/210400</v>
          </cell>
        </row>
        <row r="190">
          <cell r="A190" t="str">
            <v>Cerradura Inafer C-998 Madera</v>
          </cell>
        </row>
        <row r="191">
          <cell r="A191" t="str">
            <v>Cerradura puerta discapacitados 63 AA - F30 B A &amp; A</v>
          </cell>
        </row>
        <row r="192">
          <cell r="A192" t="str">
            <v xml:space="preserve">Cerradura Schlage, cilindrica de manija Jupiter cromada mate Ref. </v>
          </cell>
        </row>
        <row r="193">
          <cell r="A193" t="str">
            <v>Cerradura Shlage Ref A30D - terraza, Georgia</v>
          </cell>
        </row>
        <row r="194">
          <cell r="A194" t="str">
            <v>Cerradura Shlage Ref B362 Doble cilindro</v>
          </cell>
        </row>
        <row r="195">
          <cell r="A195" t="str">
            <v>Cerradura YALE 170 1/4</v>
          </cell>
        </row>
        <row r="196">
          <cell r="A196" t="str">
            <v>Cerradura YALE doble pasador 987-1 1/4</v>
          </cell>
        </row>
        <row r="197">
          <cell r="A197" t="str">
            <v>Cesped - especie nativa</v>
          </cell>
        </row>
        <row r="198">
          <cell r="A198" t="str">
            <v xml:space="preserve">Chazo p/tornillo </v>
          </cell>
        </row>
        <row r="199">
          <cell r="A199" t="str">
            <v>Cheque red white roscado  3/4"; incluye accesorios</v>
          </cell>
        </row>
        <row r="200">
          <cell r="A200" t="str">
            <v>Cheque red white roscado de   1/2"; incluye accesorios</v>
          </cell>
        </row>
        <row r="201">
          <cell r="A201" t="str">
            <v>Cheque red white roscado de 1"; incluye accesorios</v>
          </cell>
        </row>
        <row r="202">
          <cell r="A202" t="str">
            <v>Cinta aislante</v>
          </cell>
        </row>
        <row r="203">
          <cell r="A203" t="str">
            <v>Cinta peligro</v>
          </cell>
        </row>
        <row r="204">
          <cell r="A204" t="str">
            <v xml:space="preserve">Cinta Teflón </v>
          </cell>
        </row>
        <row r="205">
          <cell r="A205" t="str">
            <v>Clavija de caucho 3 polos aérea</v>
          </cell>
        </row>
        <row r="206">
          <cell r="A206" t="str">
            <v>CLORO DESINFECTANTE</v>
          </cell>
        </row>
        <row r="207">
          <cell r="A207" t="str">
            <v>Codo 90º  CxC Sanitario 2"</v>
          </cell>
        </row>
        <row r="208">
          <cell r="A208" t="str">
            <v>Codo 90º  CxC Sanitario 3"</v>
          </cell>
        </row>
        <row r="209">
          <cell r="A209" t="str">
            <v>Codo 90º  CxC Sanitario 4"</v>
          </cell>
        </row>
        <row r="210">
          <cell r="A210" t="str">
            <v>Codo 90º 1/4 CxC 3"</v>
          </cell>
        </row>
        <row r="211">
          <cell r="A211" t="str">
            <v>Codo 90º 1/4 CxC 4"</v>
          </cell>
        </row>
        <row r="212">
          <cell r="A212" t="str">
            <v>Codo 90º Pres.PVC 1 1/2"</v>
          </cell>
        </row>
        <row r="213">
          <cell r="A213" t="str">
            <v>Codo 90º Pres.PVC 1"</v>
          </cell>
        </row>
        <row r="214">
          <cell r="A214" t="str">
            <v>Codo 90º Pres.PVC 1/2"</v>
          </cell>
        </row>
        <row r="215">
          <cell r="A215" t="str">
            <v>Codo 90º Pres.PVC 2"</v>
          </cell>
        </row>
        <row r="216">
          <cell r="A216" t="str">
            <v>Codo 90º Pres.PVC 3/4"</v>
          </cell>
        </row>
        <row r="217">
          <cell r="A217" t="str">
            <v>Codo bajante 90º PVC rectangular</v>
          </cell>
        </row>
        <row r="218">
          <cell r="A218" t="str">
            <v>Codo H.G: 1"</v>
          </cell>
        </row>
        <row r="219">
          <cell r="A219" t="str">
            <v>Codo H.G: 1. 1/2"</v>
          </cell>
        </row>
        <row r="220">
          <cell r="A220" t="str">
            <v>Codo H.G: 1/2"</v>
          </cell>
        </row>
        <row r="221">
          <cell r="A221" t="str">
            <v>Codo PVC-P 1/2"</v>
          </cell>
        </row>
        <row r="222">
          <cell r="A222" t="str">
            <v>Codo PVC-P 3/4"</v>
          </cell>
        </row>
        <row r="223">
          <cell r="A223" t="str">
            <v>Codo PVC-S  22,5º</v>
          </cell>
        </row>
        <row r="224">
          <cell r="A224" t="str">
            <v>Concreto de 2,000 p.s.i.</v>
          </cell>
        </row>
        <row r="225">
          <cell r="A225" t="str">
            <v>Concreto de 2,500 p.s.i.</v>
          </cell>
        </row>
        <row r="226">
          <cell r="A226" t="str">
            <v>Concreto de 3,000 p.s.i.</v>
          </cell>
        </row>
        <row r="227">
          <cell r="A227" t="str">
            <v>Concreto de 3,000 p.s.i., premezclado y  bombeado</v>
          </cell>
        </row>
        <row r="228">
          <cell r="A228" t="str">
            <v>Concreto de 3,500 p.s.i.</v>
          </cell>
        </row>
        <row r="229">
          <cell r="A229" t="str">
            <v>Concreto de 4,000 p.s.i.</v>
          </cell>
        </row>
        <row r="230">
          <cell r="A230" t="str">
            <v>Conector para varilla cooper weld</v>
          </cell>
        </row>
        <row r="231">
          <cell r="A231" t="str">
            <v>Contador electrónico bifásico</v>
          </cell>
        </row>
        <row r="232">
          <cell r="A232" t="str">
            <v>Contador electrónico Trifásico</v>
          </cell>
        </row>
        <row r="233">
          <cell r="A233" t="str">
            <v>Coraza PVC de 1/2"</v>
          </cell>
        </row>
        <row r="234">
          <cell r="A234" t="str">
            <v>Cortacircuito de cañuela</v>
          </cell>
        </row>
        <row r="235">
          <cell r="A235" t="str">
            <v>Cortafrío</v>
          </cell>
        </row>
        <row r="236">
          <cell r="A236" t="str">
            <v>Cruceta de 1.50</v>
          </cell>
        </row>
        <row r="237">
          <cell r="A237" t="str">
            <v>Curva conduit PVC 1"</v>
          </cell>
        </row>
        <row r="238">
          <cell r="A238" t="str">
            <v>Curva conduit PVC 1/2"</v>
          </cell>
        </row>
        <row r="239">
          <cell r="A239" t="str">
            <v>Curva conduit PVC 1-1/2"</v>
          </cell>
        </row>
        <row r="240">
          <cell r="A240" t="str">
            <v>Curva conduit PVC 3/4"</v>
          </cell>
        </row>
        <row r="241">
          <cell r="A241" t="str">
            <v>Curva galvanizada de 1 1/2"</v>
          </cell>
        </row>
        <row r="242">
          <cell r="A242" t="str">
            <v>Curva galvanizada de 1 1/4"</v>
          </cell>
        </row>
        <row r="243">
          <cell r="A243" t="str">
            <v>Curva galvanizada de 1"</v>
          </cell>
        </row>
        <row r="244">
          <cell r="A244" t="str">
            <v>Derivación luminaria con empalme y cable encauchetado</v>
          </cell>
        </row>
        <row r="245">
          <cell r="A245" t="str">
            <v>Desagüe automatico lavamanos</v>
          </cell>
        </row>
        <row r="246">
          <cell r="A246" t="str">
            <v>Detergentes, ácidos</v>
          </cell>
        </row>
        <row r="247">
          <cell r="A247" t="str">
            <v>Diagonal</v>
          </cell>
        </row>
        <row r="248">
          <cell r="A248" t="str">
            <v>Disolvente Thinner</v>
          </cell>
        </row>
        <row r="249">
          <cell r="A249" t="str">
            <v>Divisor Ref ALN - 546</v>
          </cell>
        </row>
        <row r="250">
          <cell r="A250" t="str">
            <v>Domo acrílico</v>
          </cell>
        </row>
        <row r="251">
          <cell r="A251" t="str">
            <v xml:space="preserve">Ducha  sencilla incluye accesorios </v>
          </cell>
        </row>
        <row r="252">
          <cell r="A252" t="str">
            <v>Durmiente abarco 4M</v>
          </cell>
        </row>
        <row r="253">
          <cell r="A253" t="str">
            <v>Durmiente ordinario 3 m</v>
          </cell>
        </row>
        <row r="254">
          <cell r="A254" t="str">
            <v>Empaque Triangular Caucho</v>
          </cell>
        </row>
        <row r="255">
          <cell r="A255" t="str">
            <v>Encauchetado 3x16</v>
          </cell>
        </row>
        <row r="256">
          <cell r="A256" t="str">
            <v>Enchape de mesón en madera Cedro</v>
          </cell>
        </row>
        <row r="257">
          <cell r="A257" t="str">
            <v>Encofroil MET- Desmoldante Cast Off</v>
          </cell>
        </row>
        <row r="258">
          <cell r="A258" t="str">
            <v>Escuadra metálica para anclaje</v>
          </cell>
        </row>
        <row r="259">
          <cell r="A259" t="str">
            <v>Esfumado 20,5 x 20,5</v>
          </cell>
        </row>
        <row r="260">
          <cell r="A260" t="str">
            <v>Esmalte epoxico Epoxibler 2 componentes</v>
          </cell>
        </row>
        <row r="261">
          <cell r="A261" t="str">
            <v>Esmalte mate supersintético</v>
          </cell>
        </row>
        <row r="262">
          <cell r="A262" t="str">
            <v>Esmalte sintético para señalización</v>
          </cell>
        </row>
        <row r="263">
          <cell r="A263" t="str">
            <v>Esmalte sintético Pintulux</v>
          </cell>
        </row>
        <row r="264">
          <cell r="A264" t="str">
            <v>Esmalte sobre reja</v>
          </cell>
        </row>
        <row r="265">
          <cell r="A265" t="str">
            <v>Espárrago para anclaje</v>
          </cell>
        </row>
        <row r="266">
          <cell r="A266" t="str">
            <v>Espejo biselado de 4 mm</v>
          </cell>
        </row>
        <row r="267">
          <cell r="A267" t="str">
            <v>Estaca madera para replanteo</v>
          </cell>
        </row>
        <row r="268">
          <cell r="A268" t="str">
            <v xml:space="preserve">Estuco </v>
          </cell>
        </row>
        <row r="269">
          <cell r="A269" t="str">
            <v xml:space="preserve">Falleba </v>
          </cell>
        </row>
        <row r="270">
          <cell r="A270" t="str">
            <v>Falleba con portacandado</v>
          </cell>
        </row>
        <row r="271">
          <cell r="A271" t="str">
            <v>Flotador 3/4 plg - bronce, incluye accesorios</v>
          </cell>
        </row>
        <row r="272">
          <cell r="A272" t="str">
            <v>Flotador mecánico 1" Incluye accesorios</v>
          </cell>
        </row>
        <row r="273">
          <cell r="A273" t="str">
            <v>Fluorescente 2x32 bajo consumo</v>
          </cell>
        </row>
        <row r="274">
          <cell r="A274" t="str">
            <v>Fotocelda para luminaria en poste</v>
          </cell>
        </row>
        <row r="275">
          <cell r="A275" t="str">
            <v xml:space="preserve">Gancho galvanizado con platina </v>
          </cell>
        </row>
        <row r="276">
          <cell r="A276" t="str">
            <v>Gancho para canaleta 90 madera</v>
          </cell>
        </row>
        <row r="277">
          <cell r="A277" t="str">
            <v>Gancho teja eternit 150mm</v>
          </cell>
        </row>
        <row r="278">
          <cell r="A278" t="str">
            <v>Gancho teja eternit 55mm</v>
          </cell>
        </row>
        <row r="279">
          <cell r="A279" t="str">
            <v>Gancho Tensor GalvanizadoTipo comercial 5/16 x 4 1/4"</v>
          </cell>
        </row>
        <row r="280">
          <cell r="A280" t="str">
            <v>Geotextil NT 1600</v>
          </cell>
        </row>
        <row r="281">
          <cell r="A281" t="str">
            <v>Geotextil Tejido 1700</v>
          </cell>
        </row>
        <row r="282">
          <cell r="A282" t="str">
            <v>Grafil 6 mm</v>
          </cell>
        </row>
        <row r="283">
          <cell r="A283" t="str">
            <v>Grafil 8 mm</v>
          </cell>
        </row>
        <row r="284">
          <cell r="A284" t="str">
            <v>Granito No.2</v>
          </cell>
        </row>
        <row r="285">
          <cell r="A285" t="str">
            <v>Granito Pulido para mesones</v>
          </cell>
        </row>
        <row r="286">
          <cell r="A286" t="str">
            <v>Gravilla de rio (viaje 5 m3)</v>
          </cell>
        </row>
        <row r="287">
          <cell r="A287" t="str">
            <v>Gravilla mona Nº 2</v>
          </cell>
        </row>
        <row r="288">
          <cell r="A288" t="str">
            <v>Griferia Lavaplatos sencilla metal cromo</v>
          </cell>
        </row>
        <row r="289">
          <cell r="A289" t="str">
            <v>Grúa</v>
          </cell>
        </row>
        <row r="290">
          <cell r="A290" t="str">
            <v>Guardaescoba granito  7 X 33</v>
          </cell>
        </row>
        <row r="291">
          <cell r="A291" t="str">
            <v>Guardaescoba granito pulido media caña; tipo alfa</v>
          </cell>
        </row>
        <row r="292">
          <cell r="A292" t="str">
            <v>Guaya 1/8"</v>
          </cell>
        </row>
        <row r="293">
          <cell r="A293" t="str">
            <v>Hebilla bandit 3/8"</v>
          </cell>
        </row>
        <row r="294">
          <cell r="A294" t="str">
            <v>Hidrosello Canal Amazonas</v>
          </cell>
        </row>
        <row r="295">
          <cell r="A295" t="str">
            <v>Hierro cuadrado 9 mm</v>
          </cell>
        </row>
        <row r="296">
          <cell r="A296" t="str">
            <v>Hoja puerta triplex 0,81</v>
          </cell>
        </row>
        <row r="297">
          <cell r="A297" t="str">
            <v>Hoja puerta triplex 4mm.(2x1). Entamborada. Estructura ancho=0.10 m., espesor 4cm.</v>
          </cell>
        </row>
        <row r="298">
          <cell r="A298" t="str">
            <v>Icopor</v>
          </cell>
        </row>
        <row r="299">
          <cell r="A299" t="str">
            <v>Instalación Acometidad Sanitaria - Baños inc Mat.</v>
          </cell>
        </row>
        <row r="300">
          <cell r="A300" t="str">
            <v>Interruptor doble</v>
          </cell>
        </row>
        <row r="301">
          <cell r="A301" t="str">
            <v>Interruptor sencillo</v>
          </cell>
        </row>
        <row r="302">
          <cell r="A302" t="str">
            <v>Interruptor sencillo + tomacorriente con polo a tierra</v>
          </cell>
        </row>
        <row r="303">
          <cell r="A303" t="str">
            <v>Interruptor triple</v>
          </cell>
        </row>
        <row r="304">
          <cell r="A304" t="str">
            <v>Juego conx. Tanque</v>
          </cell>
        </row>
        <row r="305">
          <cell r="A305" t="str">
            <v>Ladrillo prensado Santa Fe</v>
          </cell>
        </row>
        <row r="306">
          <cell r="A306" t="str">
            <v>Ladrillo rejilla</v>
          </cell>
        </row>
        <row r="307">
          <cell r="A307" t="str">
            <v>Ladrillo tolete común</v>
          </cell>
        </row>
        <row r="308">
          <cell r="A308" t="str">
            <v>Ladrillo tolete estructural, color según especificaciones arquitectónicas, propias del proyecto (visto 2 caras)</v>
          </cell>
        </row>
        <row r="309">
          <cell r="A309" t="str">
            <v>Ladrillo tolete recocido</v>
          </cell>
        </row>
        <row r="310">
          <cell r="A310" t="str">
            <v>Lamina Cold-Rolled Cal. 18 - M2</v>
          </cell>
        </row>
        <row r="311">
          <cell r="A311" t="str">
            <v>Lamina Cold-Rolled Cal. 20</v>
          </cell>
        </row>
        <row r="312">
          <cell r="A312" t="str">
            <v>Lamina Cold-Rolled Cal.18  1,2 x 2,4 m</v>
          </cell>
        </row>
        <row r="313">
          <cell r="A313" t="str">
            <v>Lámina galvanizada Cal 18</v>
          </cell>
        </row>
        <row r="314">
          <cell r="A314" t="str">
            <v>Lamina galvanizada cal.20</v>
          </cell>
        </row>
        <row r="315">
          <cell r="A315" t="str">
            <v>Lámina lisa Aluminio e=3mm</v>
          </cell>
        </row>
        <row r="316">
          <cell r="A316" t="str">
            <v>Lámpara fluorescente 2 x 32 - T 8</v>
          </cell>
        </row>
        <row r="317">
          <cell r="A317" t="str">
            <v xml:space="preserve">Lámpara Fluorescente 2 x 48" </v>
          </cell>
        </row>
        <row r="318">
          <cell r="A318" t="str">
            <v>Lavamanos  de colgar blanco</v>
          </cell>
        </row>
        <row r="319">
          <cell r="A319" t="str">
            <v>Lavamanos de sobreponer blanco</v>
          </cell>
        </row>
        <row r="320">
          <cell r="A320" t="str">
            <v>Lavaplatos de empotrar acero inoxidable 35x50</v>
          </cell>
        </row>
        <row r="321">
          <cell r="A321" t="str">
            <v>Limpiador PVC 1/8</v>
          </cell>
        </row>
        <row r="322">
          <cell r="A322" t="str">
            <v>Llave individual para lavamanos</v>
          </cell>
        </row>
        <row r="323">
          <cell r="A323" t="str">
            <v>Llave terminal 1/2" - cromada , incluye adaptadores</v>
          </cell>
        </row>
        <row r="324">
          <cell r="A324" t="str">
            <v>Lona Verde</v>
          </cell>
        </row>
        <row r="325">
          <cell r="A325" t="str">
            <v>Lubricante de silicona Canal y Bajante Amazonas</v>
          </cell>
        </row>
        <row r="326">
          <cell r="A326" t="str">
            <v>Luminaria de sodio cerrada 125W 208W</v>
          </cell>
        </row>
        <row r="327">
          <cell r="A327" t="str">
            <v>Luminaria de sodio cerrada 70W 208W</v>
          </cell>
        </row>
        <row r="328">
          <cell r="A328" t="str">
            <v>Malla con vena</v>
          </cell>
        </row>
        <row r="329">
          <cell r="A329" t="str">
            <v>Malla electrosoldada D 4 x 4 mm y Separación 15 x 25 cm</v>
          </cell>
        </row>
        <row r="330">
          <cell r="A330" t="str">
            <v>Malla Eslabonada galvanizada Cal 12 huecos de 1/12 x  1/2 plg</v>
          </cell>
        </row>
        <row r="331">
          <cell r="A331" t="str">
            <v>Malla para gaviones</v>
          </cell>
        </row>
        <row r="332">
          <cell r="A332" t="str">
            <v>Malla tipo gallinero</v>
          </cell>
        </row>
        <row r="333">
          <cell r="A333" t="str">
            <v xml:space="preserve">Mallas electrosoldadas </v>
          </cell>
        </row>
        <row r="334">
          <cell r="A334" t="str">
            <v>Manija</v>
          </cell>
        </row>
        <row r="335">
          <cell r="A335" t="str">
            <v xml:space="preserve">Manija para ventana de aluminio </v>
          </cell>
        </row>
        <row r="336">
          <cell r="A336" t="str">
            <v>Maniobra de corte</v>
          </cell>
        </row>
        <row r="337">
          <cell r="A337" t="str">
            <v>Manto Asfaltico con foil de aluminio</v>
          </cell>
        </row>
        <row r="338">
          <cell r="A338" t="str">
            <v>Marco para caja doble</v>
          </cell>
        </row>
        <row r="339">
          <cell r="A339" t="str">
            <v>Marco para caja sencilla</v>
          </cell>
        </row>
        <row r="340">
          <cell r="A340" t="str">
            <v>Marco puerta de seguridad Cal.18</v>
          </cell>
        </row>
        <row r="341">
          <cell r="A341" t="str">
            <v>Marco puerta lámina 1.00. Lám.Cal.18</v>
          </cell>
        </row>
        <row r="342">
          <cell r="A342" t="str">
            <v>Marco puerta lámina Cold rolled Cal 18</v>
          </cell>
        </row>
        <row r="343">
          <cell r="A343" t="str">
            <v>Marco ventana</v>
          </cell>
        </row>
        <row r="344">
          <cell r="A344" t="str">
            <v>Marco y tapa para caja de inspección de  0,30 x 0,30 mts</v>
          </cell>
        </row>
        <row r="345">
          <cell r="A345" t="str">
            <v>Marco y tapa para cámara de inspección CS274</v>
          </cell>
        </row>
        <row r="346">
          <cell r="A346" t="str">
            <v>Marco y tapa para cámara de inspección CS275</v>
          </cell>
        </row>
        <row r="347">
          <cell r="A347" t="str">
            <v>Marmolina</v>
          </cell>
        </row>
        <row r="348">
          <cell r="A348" t="str">
            <v>Medidor de agua 1/2"</v>
          </cell>
        </row>
        <row r="349">
          <cell r="A349" t="str">
            <v>Medidor de luz Trifásico</v>
          </cell>
        </row>
        <row r="350">
          <cell r="A350" t="str">
            <v>Mesón acero inoxidable Cal.16. Dim.(0.60 x 0.85).</v>
          </cell>
        </row>
        <row r="351">
          <cell r="A351" t="str">
            <v>Mesón acero inoxidable Cal.16. Dim.(0.76 x 1.02).</v>
          </cell>
        </row>
        <row r="352">
          <cell r="A352" t="str">
            <v>Mesón acero inoxidable Cal.16. Dim.(0.90 x 2.95).</v>
          </cell>
        </row>
        <row r="353">
          <cell r="A353" t="str">
            <v>Mesón acero inoxidable Cal.16. Dim.(1.30 x 4.15).</v>
          </cell>
        </row>
        <row r="354">
          <cell r="A354" t="str">
            <v>Mortero 1:3</v>
          </cell>
        </row>
        <row r="355">
          <cell r="A355" t="str">
            <v>Mortero 1:3 impermeabilizado</v>
          </cell>
        </row>
        <row r="356">
          <cell r="A356" t="str">
            <v>Mortero 1:4</v>
          </cell>
        </row>
        <row r="357">
          <cell r="A357" t="str">
            <v>Mortero 1:4 impermeabilizado</v>
          </cell>
        </row>
        <row r="358">
          <cell r="A358" t="str">
            <v>Mortero 1:5</v>
          </cell>
        </row>
        <row r="359">
          <cell r="A359" t="str">
            <v>Mortero 1:7</v>
          </cell>
        </row>
        <row r="360">
          <cell r="A360" t="str">
            <v>Mortero de pega 1:4 e=1,5 cm</v>
          </cell>
        </row>
        <row r="361">
          <cell r="A361" t="str">
            <v xml:space="preserve">Mortero de relleno 1:4 </v>
          </cell>
        </row>
        <row r="362">
          <cell r="A362" t="str">
            <v>Multiamperímetro</v>
          </cell>
        </row>
        <row r="363">
          <cell r="A363" t="str">
            <v>Niple H.G. 1/2 " x 0,10 m</v>
          </cell>
        </row>
        <row r="364">
          <cell r="A364" t="str">
            <v>Niple H.G. 1/2 " x 0,20 m</v>
          </cell>
        </row>
        <row r="365">
          <cell r="A365" t="str">
            <v>Orinal Mediano  blanco primera calidad,   incluye griferia tradicional cromo  tipo grival  o similar y accesorios</v>
          </cell>
        </row>
        <row r="366">
          <cell r="A366" t="str">
            <v>Pabmeril pliego</v>
          </cell>
        </row>
        <row r="367">
          <cell r="A367" t="str">
            <v>Paral de Madera 3m</v>
          </cell>
        </row>
        <row r="368">
          <cell r="A368" t="str">
            <v>Paral en tubo metalico seccion cuadra de 1 1/2" cal. 18</v>
          </cell>
        </row>
        <row r="369">
          <cell r="A369" t="str">
            <v>Pararayos</v>
          </cell>
        </row>
        <row r="370">
          <cell r="A370" t="str">
            <v>Pegacor blanco</v>
          </cell>
        </row>
        <row r="371">
          <cell r="A371" t="str">
            <v xml:space="preserve">Peinazo </v>
          </cell>
        </row>
        <row r="372">
          <cell r="A372" t="str">
            <v>Percha de 2 puestos BT</v>
          </cell>
        </row>
        <row r="373">
          <cell r="A373" t="str">
            <v>Percha de 3 puestos BT</v>
          </cell>
        </row>
        <row r="374">
          <cell r="A374" t="str">
            <v>Percha de 4 puestos BT</v>
          </cell>
        </row>
        <row r="375">
          <cell r="A375" t="str">
            <v>Percha galvanizada de 1 puesto</v>
          </cell>
        </row>
        <row r="376">
          <cell r="A376" t="str">
            <v>Perfil ALN 1101</v>
          </cell>
        </row>
        <row r="377">
          <cell r="A377" t="str">
            <v>Perfil ALN 1102</v>
          </cell>
        </row>
        <row r="378">
          <cell r="A378" t="str">
            <v>Perfil ALN 167</v>
          </cell>
        </row>
        <row r="379">
          <cell r="A379" t="str">
            <v>Perfil ALN 173</v>
          </cell>
        </row>
        <row r="380">
          <cell r="A380" t="str">
            <v>Perfil ALN 174</v>
          </cell>
        </row>
        <row r="381">
          <cell r="A381" t="str">
            <v>Perfil ALN 175</v>
          </cell>
        </row>
        <row r="382">
          <cell r="A382" t="str">
            <v>Perfil ALN 176</v>
          </cell>
        </row>
        <row r="383">
          <cell r="A383" t="str">
            <v>Perfil ALN 177</v>
          </cell>
        </row>
        <row r="384">
          <cell r="A384" t="str">
            <v>Perfil ALN 219</v>
          </cell>
        </row>
        <row r="385">
          <cell r="A385" t="str">
            <v>Perfil ALN 292</v>
          </cell>
        </row>
        <row r="386">
          <cell r="A386" t="str">
            <v>Perfil ALN 312</v>
          </cell>
        </row>
        <row r="387">
          <cell r="A387" t="str">
            <v>Perfil ALN 313</v>
          </cell>
        </row>
        <row r="388">
          <cell r="A388" t="str">
            <v>Perfil ALN 314</v>
          </cell>
        </row>
        <row r="389">
          <cell r="A389" t="str">
            <v>Perfil ALN 315</v>
          </cell>
        </row>
        <row r="390">
          <cell r="A390" t="str">
            <v>Perfil ALN 682</v>
          </cell>
        </row>
        <row r="391">
          <cell r="A391" t="str">
            <v>Perfil ALN 876</v>
          </cell>
        </row>
        <row r="392">
          <cell r="A392" t="str">
            <v>Perfil ALN 877</v>
          </cell>
        </row>
        <row r="393">
          <cell r="A393" t="str">
            <v>Perfil ALN 879</v>
          </cell>
        </row>
        <row r="394">
          <cell r="A394" t="str">
            <v>Perfil ALN 937</v>
          </cell>
        </row>
        <row r="395">
          <cell r="A395" t="str">
            <v>Perfil ALN-545</v>
          </cell>
        </row>
        <row r="396">
          <cell r="A396" t="str">
            <v>Perfil aluminio T094 de 3 x 1" (72 X 21 mm)</v>
          </cell>
        </row>
        <row r="397">
          <cell r="A397" t="str">
            <v>Perfil aluminio tubular 3 x 1" x 1/2"  T-095 - 1 aleta</v>
          </cell>
        </row>
        <row r="398">
          <cell r="A398" t="str">
            <v>Perfil aluminio tubular con aletas cuad. 1" doble aleta divisor  T-078.</v>
          </cell>
        </row>
        <row r="399">
          <cell r="A399" t="str">
            <v>Perfil ASTM A 500 grado C 60 x 40 x 2 MM</v>
          </cell>
        </row>
        <row r="400">
          <cell r="A400" t="str">
            <v>Perfil en aluminio 1/2" x 1/2"</v>
          </cell>
        </row>
        <row r="401">
          <cell r="A401" t="str">
            <v>Perfil para cubierta PHR C</v>
          </cell>
        </row>
        <row r="402">
          <cell r="A402" t="str">
            <v>Perfil PHR - PAG 160 X 60 - 1,5 MM</v>
          </cell>
        </row>
        <row r="403">
          <cell r="A403" t="str">
            <v>Perfil PHR C - 220 x 80  2,5 mm</v>
          </cell>
        </row>
        <row r="404">
          <cell r="A404" t="str">
            <v>Perfil T04</v>
          </cell>
        </row>
        <row r="405">
          <cell r="A405" t="str">
            <v>Perno 1/2" Alt.Vel..1 3/4"</v>
          </cell>
        </row>
        <row r="406">
          <cell r="A406" t="str">
            <v>Perno de expansión 3" x 3/8"</v>
          </cell>
        </row>
        <row r="407">
          <cell r="A407" t="str">
            <v>Pernos</v>
          </cell>
        </row>
        <row r="408">
          <cell r="A408" t="str">
            <v>Pernos 3x8"</v>
          </cell>
        </row>
        <row r="409">
          <cell r="A409" t="str">
            <v>Perros de 1/8"</v>
          </cell>
        </row>
        <row r="410">
          <cell r="A410" t="str">
            <v>Piedra media zonga</v>
          </cell>
        </row>
        <row r="411">
          <cell r="A411" t="str">
            <v>Pintura Koraza plastica</v>
          </cell>
        </row>
        <row r="412">
          <cell r="A412" t="str">
            <v xml:space="preserve">Pintura Wash Primer </v>
          </cell>
        </row>
        <row r="413">
          <cell r="A413" t="str">
            <v>Pirlan en madera para dilatación</v>
          </cell>
        </row>
        <row r="414">
          <cell r="A414" t="str">
            <v>Pisavidrio Ref ALN - 544</v>
          </cell>
        </row>
        <row r="415">
          <cell r="A415" t="str">
            <v>Pivote puerta metálica</v>
          </cell>
        </row>
        <row r="416">
          <cell r="A416" t="str">
            <v>Planchón - cedro macho (.15 x .04 x 3)</v>
          </cell>
        </row>
        <row r="417">
          <cell r="A417" t="str">
            <v>Planchón ordinario 4 metros</v>
          </cell>
        </row>
        <row r="418">
          <cell r="A418" t="str">
            <v>Platina  de 0,12 x 0,12 x 1/16" perforada</v>
          </cell>
        </row>
        <row r="419">
          <cell r="A419" t="str">
            <v>Platina 1 1/2"x 3/16</v>
          </cell>
        </row>
        <row r="420">
          <cell r="A420" t="str">
            <v>Platina 1"x 3/16"</v>
          </cell>
        </row>
        <row r="421">
          <cell r="A421" t="str">
            <v>Platina 3/16" de 0,06 x 0,13 mts</v>
          </cell>
        </row>
        <row r="422">
          <cell r="A422" t="str">
            <v>Platina anclaje muro de 0,12x0,12x1/16"</v>
          </cell>
        </row>
        <row r="423">
          <cell r="A423" t="str">
            <v>Platina para soporte abrazadera en U</v>
          </cell>
        </row>
        <row r="424">
          <cell r="A424" t="str">
            <v>Poceta para laboratorios en acero inoxidable de 0,50 x 0,35 mts. De empotrar con un hueco</v>
          </cell>
        </row>
        <row r="425">
          <cell r="A425" t="str">
            <v>Polietileno Cal 6</v>
          </cell>
        </row>
        <row r="426">
          <cell r="A426" t="str">
            <v xml:space="preserve">Portacandado </v>
          </cell>
        </row>
        <row r="427">
          <cell r="A427" t="str">
            <v>Poste en concreto de 10 metros 510 kl</v>
          </cell>
        </row>
        <row r="428">
          <cell r="A428" t="str">
            <v>Poste en concreto de 10 metros 750 kl</v>
          </cell>
        </row>
        <row r="429">
          <cell r="A429" t="str">
            <v>Poste en concreto de 12 metros 1050 kl</v>
          </cell>
        </row>
        <row r="430">
          <cell r="A430" t="str">
            <v>Poste en concreto de 12 metros 510 kl</v>
          </cell>
        </row>
        <row r="431">
          <cell r="A431" t="str">
            <v>Poste en concreto de 12 metros 750 kl</v>
          </cell>
        </row>
        <row r="432">
          <cell r="A432" t="str">
            <v>Poste en concreto de 8 metros Tipo AP</v>
          </cell>
        </row>
        <row r="433">
          <cell r="A433" t="str">
            <v>Pretales</v>
          </cell>
        </row>
        <row r="434">
          <cell r="A434" t="str">
            <v>Protector escalera (pirlan en bronce angosto)</v>
          </cell>
        </row>
        <row r="435">
          <cell r="A435" t="str">
            <v>Puentes de empalme</v>
          </cell>
        </row>
        <row r="436">
          <cell r="A436" t="str">
            <v>Puerta  Baños y duchas, en aluminio y lámina galvanizada Anolok</v>
          </cell>
        </row>
        <row r="437">
          <cell r="A437" t="str">
            <v xml:space="preserve">Puerta  para ducha, en vidrio,  incoloro, templado, de e = 6 mm, incluye herrajes y accesorios de h = 1,80 mts  y 0,65 mts </v>
          </cell>
        </row>
        <row r="438">
          <cell r="A438" t="str">
            <v>Puerta Baño Minusvalidos</v>
          </cell>
        </row>
        <row r="439">
          <cell r="A439" t="str">
            <v>Puerta económica Pizano 1.00. Triplex e=4mm.</v>
          </cell>
        </row>
        <row r="440">
          <cell r="A440" t="str">
            <v>Puerta sistema constructivo PVC de 0,62 x 1,60 m</v>
          </cell>
        </row>
        <row r="441">
          <cell r="A441" t="str">
            <v>Puntilla con cabeza 2"</v>
          </cell>
        </row>
        <row r="442">
          <cell r="A442" t="str">
            <v>Punto Agua fría PVC</v>
          </cell>
        </row>
        <row r="443">
          <cell r="A443" t="str">
            <v>Punto desagüe PVC 3" y  4"</v>
          </cell>
        </row>
        <row r="444">
          <cell r="A444" t="str">
            <v>Punto Eléctrico</v>
          </cell>
        </row>
        <row r="445">
          <cell r="A445" t="str">
            <v>Rajón, 4" a 15"</v>
          </cell>
        </row>
        <row r="446">
          <cell r="A446" t="str">
            <v xml:space="preserve">Recebo  </v>
          </cell>
        </row>
        <row r="447">
          <cell r="A447" t="str">
            <v>Recebo comun</v>
          </cell>
        </row>
        <row r="448">
          <cell r="A448" t="str">
            <v>Registro  de cortina R &amp; W 1 1/2" italiano; inlcuye accesorios</v>
          </cell>
        </row>
        <row r="449">
          <cell r="A449" t="str">
            <v>Registro de corte de 1/2"</v>
          </cell>
        </row>
        <row r="450">
          <cell r="A450" t="str">
            <v>Registro de cortina 1/2 R &amp; W italiano ; incluye accesorios</v>
          </cell>
        </row>
        <row r="451">
          <cell r="A451" t="str">
            <v>Registro de cortina R &amp; w 1 1/4" italiano; incluye accesorios</v>
          </cell>
        </row>
        <row r="452">
          <cell r="A452" t="str">
            <v>Registro de cortina R&amp;W italiano de   1"; incluye accesorios</v>
          </cell>
        </row>
        <row r="453">
          <cell r="A453" t="str">
            <v>Registro de cortina Roscado liviano  Ref. 272 A Red &amp; White 2"; incluye accesorios</v>
          </cell>
        </row>
        <row r="454">
          <cell r="A454" t="str">
            <v>Registro R&amp;W  de cortina de  3/4" italiano; inlcuye accesorios</v>
          </cell>
        </row>
        <row r="455">
          <cell r="A455" t="str">
            <v>Rejilla tragante  cupula aluminio 5x3"</v>
          </cell>
        </row>
        <row r="456">
          <cell r="A456" t="str">
            <v>Rejilla tragante  cupula aluminio 6x4"</v>
          </cell>
        </row>
        <row r="457">
          <cell r="A457" t="str">
            <v>Rejilla Ventilación plastica de 0,20 x 0,20 mts.</v>
          </cell>
        </row>
        <row r="458">
          <cell r="A458" t="str">
            <v>Remaches Pop</v>
          </cell>
        </row>
        <row r="459">
          <cell r="A459" t="str">
            <v>Remate  Lateral Superior para cubierta trapezoidal, en acero y con foil de aluminio de 0,24 x 2 mts</v>
          </cell>
        </row>
        <row r="460">
          <cell r="A460" t="str">
            <v>Repisa ordinaria 3 metros</v>
          </cell>
        </row>
        <row r="461">
          <cell r="A461" t="str">
            <v>Roseta de porcelana</v>
          </cell>
        </row>
        <row r="462">
          <cell r="A462" t="str">
            <v>Sanitario Acuacer</v>
          </cell>
        </row>
        <row r="463">
          <cell r="A463" t="str">
            <v>Sanitario institucional blanco, primeras; incluye griferia grival o similar y/o superior en calidad  y  accesorios</v>
          </cell>
        </row>
        <row r="464">
          <cell r="A464" t="str">
            <v>Sanitario para discapacitados, blanco primera calidad, incluye accesorios</v>
          </cell>
        </row>
        <row r="465">
          <cell r="A465" t="str">
            <v>Sellante de cobre de alta</v>
          </cell>
        </row>
        <row r="466">
          <cell r="A466" t="str">
            <v>SIFóN 135º PVC-S 3" C x E</v>
          </cell>
        </row>
        <row r="467">
          <cell r="A467" t="str">
            <v>SIFóN 135º PVC-S 4" C x E</v>
          </cell>
        </row>
        <row r="468">
          <cell r="A468" t="str">
            <v>SIFóN 180º PVC-S 2" Cx C</v>
          </cell>
        </row>
        <row r="469">
          <cell r="A469" t="str">
            <v xml:space="preserve">Sika Anchorfix-4 600 cc </v>
          </cell>
        </row>
        <row r="470">
          <cell r="A470" t="str">
            <v>Sika-1 Imp.Integral</v>
          </cell>
        </row>
        <row r="471">
          <cell r="A471" t="str">
            <v>Silicona liquida 300 ML</v>
          </cell>
        </row>
        <row r="472">
          <cell r="A472" t="str">
            <v>Silicona transparente</v>
          </cell>
        </row>
        <row r="473">
          <cell r="A473" t="str">
            <v>Sistema corredizo metálico</v>
          </cell>
        </row>
        <row r="474">
          <cell r="A474" t="str">
            <v>Soldadura 95-5, plata</v>
          </cell>
        </row>
        <row r="475">
          <cell r="A475" t="str">
            <v>Soldadura de estaño P/Cobre</v>
          </cell>
        </row>
        <row r="476">
          <cell r="A476" t="str">
            <v>Soldadura elect.004-3/23"</v>
          </cell>
        </row>
        <row r="477">
          <cell r="A477" t="str">
            <v>Soldadura PVC 1/8</v>
          </cell>
        </row>
        <row r="478">
          <cell r="A478" t="str">
            <v>Soldadura PVC liquida 1/4</v>
          </cell>
        </row>
        <row r="479">
          <cell r="A479" t="str">
            <v>Soporte  bajante PVC rectangular</v>
          </cell>
        </row>
        <row r="480">
          <cell r="A480" t="str">
            <v>Soporte Canal Amazonas</v>
          </cell>
        </row>
        <row r="481">
          <cell r="A481" t="str">
            <v>Soporte tipo U para tubo 1"</v>
          </cell>
        </row>
        <row r="482">
          <cell r="A482" t="str">
            <v>Soporte tipo U para tubo 1/2"</v>
          </cell>
        </row>
        <row r="483">
          <cell r="A483" t="str">
            <v>Soporte tipo U para tubo 3/4"</v>
          </cell>
        </row>
        <row r="484">
          <cell r="A484" t="str">
            <v>Subcontrato eléctrico</v>
          </cell>
        </row>
        <row r="485">
          <cell r="A485" t="str">
            <v>Suministro e instalación de Lavamanos de colgar blanco, primera calidad, incluye griferia y accesorios</v>
          </cell>
        </row>
        <row r="486">
          <cell r="A486" t="str">
            <v>Suplemento para caja 5800</v>
          </cell>
        </row>
        <row r="487">
          <cell r="A487" t="str">
            <v>T ventana</v>
          </cell>
        </row>
        <row r="488">
          <cell r="A488" t="str">
            <v>Tabla burra C Macho 0,28 - 3 mts</v>
          </cell>
        </row>
        <row r="489">
          <cell r="A489" t="str">
            <v>Tabla burra ordinario 0,30 - 3 mts</v>
          </cell>
        </row>
        <row r="490">
          <cell r="A490" t="str">
            <v>Tabla chapa-ordinario 0,10 - 3 mts</v>
          </cell>
        </row>
        <row r="491">
          <cell r="A491" t="str">
            <v>Tabla chapa-ordinario 0,30 - 3 mts</v>
          </cell>
        </row>
        <row r="492">
          <cell r="A492" t="str">
            <v>Tablemac (super T) 9 mm; 4 usos</v>
          </cell>
        </row>
        <row r="493">
          <cell r="A493" t="str">
            <v>Tablero 18 Circuitos con espacio para totalizador</v>
          </cell>
        </row>
        <row r="494">
          <cell r="A494" t="str">
            <v xml:space="preserve">Tablero bifasico TBC 24 circuitos </v>
          </cell>
        </row>
        <row r="495">
          <cell r="A495" t="str">
            <v>Tablero de 12 circuitos con puerta</v>
          </cell>
        </row>
        <row r="496">
          <cell r="A496" t="str">
            <v>Tablero de 18 circuitos con puerta</v>
          </cell>
        </row>
        <row r="497">
          <cell r="A497" t="str">
            <v>Tablero de 24 circuitos con puerta</v>
          </cell>
        </row>
        <row r="498">
          <cell r="A498" t="str">
            <v>Tablero de 36 circuitos con puerta</v>
          </cell>
        </row>
        <row r="499">
          <cell r="A499" t="str">
            <v>Tablero de 42 circuitos con puerta</v>
          </cell>
        </row>
        <row r="500">
          <cell r="A500" t="str">
            <v>Tablero en madera entamborada</v>
          </cell>
        </row>
        <row r="501">
          <cell r="A501" t="str">
            <v>Tablero TBP 16B con puerta y chapas plástico de 16 circuitos</v>
          </cell>
        </row>
        <row r="502">
          <cell r="A502" t="str">
            <v>Tablón  cuarto 26</v>
          </cell>
        </row>
        <row r="503">
          <cell r="A503" t="str">
            <v>Tablón Gres de 0,30 x 0,30</v>
          </cell>
        </row>
        <row r="504">
          <cell r="A504" t="str">
            <v>Taco terminal UNIP,HQP 30A</v>
          </cell>
        </row>
        <row r="505">
          <cell r="A505" t="str">
            <v>Tanque plástico 1000 lts</v>
          </cell>
        </row>
        <row r="506">
          <cell r="A506" t="str">
            <v>Tanque plástico 2000 lts</v>
          </cell>
        </row>
        <row r="507">
          <cell r="A507" t="str">
            <v>Tanque plástico 500 lts</v>
          </cell>
        </row>
        <row r="508">
          <cell r="A508" t="str">
            <v>Tanque plástico 5000 lts</v>
          </cell>
        </row>
        <row r="509">
          <cell r="A509" t="str">
            <v>Tapa ciega metálica para toma</v>
          </cell>
        </row>
        <row r="510">
          <cell r="A510" t="str">
            <v>Tapa Int Derecha Canal Amazonas</v>
          </cell>
        </row>
        <row r="511">
          <cell r="A511" t="str">
            <v>Tapa Int Izquierda Canal Amazonas</v>
          </cell>
        </row>
        <row r="512">
          <cell r="A512" t="str">
            <v>Tapa para caja A.P.</v>
          </cell>
        </row>
        <row r="513">
          <cell r="A513" t="str">
            <v>Tapa para caja de 30x30x5</v>
          </cell>
        </row>
        <row r="514">
          <cell r="A514" t="str">
            <v>Tapa para caja eléctrica</v>
          </cell>
        </row>
        <row r="515">
          <cell r="A515" t="str">
            <v>Tapa salida cordón caja octagonal</v>
          </cell>
        </row>
        <row r="516">
          <cell r="A516" t="str">
            <v>Tapaporos Nogal</v>
          </cell>
        </row>
        <row r="517">
          <cell r="A517" t="str">
            <v>Tapas 3x1"</v>
          </cell>
        </row>
        <row r="518">
          <cell r="A518" t="str">
            <v>TAPóN H.G. 1"</v>
          </cell>
        </row>
        <row r="519">
          <cell r="A519" t="str">
            <v>TAPóN H.G. 1/2"</v>
          </cell>
        </row>
        <row r="520">
          <cell r="A520" t="str">
            <v>TAPóN H.G. 3/4"</v>
          </cell>
        </row>
        <row r="521">
          <cell r="A521" t="str">
            <v>Tapon PVC 2" - Prueba</v>
          </cell>
        </row>
        <row r="522">
          <cell r="A522" t="str">
            <v>Tapon PVC 3" de prueba</v>
          </cell>
        </row>
        <row r="523">
          <cell r="A523" t="str">
            <v>Tapon PVC 4" - Prueba</v>
          </cell>
        </row>
        <row r="524">
          <cell r="A524" t="str">
            <v>Tapon PVC-P 1/2"</v>
          </cell>
        </row>
        <row r="525">
          <cell r="A525" t="str">
            <v>Tee 1 1/2" PVC - Presión</v>
          </cell>
        </row>
        <row r="526">
          <cell r="A526" t="str">
            <v>Tee 1 1/4 PVC - Presión</v>
          </cell>
        </row>
        <row r="527">
          <cell r="A527" t="str">
            <v>Tee 1" PVC - Presión</v>
          </cell>
        </row>
        <row r="528">
          <cell r="A528" t="str">
            <v>Tee 1/2" PVC - Presión</v>
          </cell>
        </row>
        <row r="529">
          <cell r="A529" t="str">
            <v>Tee 3/4"    PVC - Presión</v>
          </cell>
        </row>
        <row r="530">
          <cell r="A530" t="str">
            <v>Tee PVC-P 3/4" x 1/2"</v>
          </cell>
        </row>
        <row r="531">
          <cell r="A531" t="str">
            <v>Tee Sencilla 2" Sanitaria</v>
          </cell>
        </row>
        <row r="532">
          <cell r="A532" t="str">
            <v>Tee Sencilla 4" Sanitaria</v>
          </cell>
        </row>
        <row r="533">
          <cell r="A533" t="str">
            <v xml:space="preserve">Teflon </v>
          </cell>
        </row>
        <row r="534">
          <cell r="A534" t="str">
            <v xml:space="preserve">Teja Bioclimatica trapezoidal de e = 1,8 mm, con foil y lámina de acero, incluye traslapo </v>
          </cell>
        </row>
        <row r="535">
          <cell r="A535" t="str">
            <v xml:space="preserve">Teja Bioclimatica trapezoidal de e = 1,8 mm, Marina con foil y lámina de acero, incluye traslapo </v>
          </cell>
        </row>
        <row r="536">
          <cell r="A536" t="str">
            <v xml:space="preserve">Teja Bioclimatica trapezoidal de e = 1,9 mm, con foil y lámina de acero, incluye traslapo </v>
          </cell>
        </row>
        <row r="537">
          <cell r="A537" t="str">
            <v xml:space="preserve">Teja Bioclimatica trapezoidal de e = 1,9 mm, Marina con foil y lámina de acero, incluye traslapo </v>
          </cell>
        </row>
        <row r="538">
          <cell r="A538" t="str">
            <v xml:space="preserve">Teja Bioclimatica trapezoidal de e = 2,0 mm, con foil y lámina de acero, incluye traslapo </v>
          </cell>
        </row>
        <row r="539">
          <cell r="A539" t="str">
            <v xml:space="preserve">Teja Bioclimatica trapezoidal de e = 2,0 mm, Marina con foil y lámina de acero, incluye traslapo </v>
          </cell>
        </row>
        <row r="540">
          <cell r="A540" t="str">
            <v>Teja de asbesto cemento No.6</v>
          </cell>
        </row>
        <row r="541">
          <cell r="A541" t="str">
            <v>Teja de asbesto cemento No.8</v>
          </cell>
        </row>
        <row r="542">
          <cell r="A542" t="str">
            <v>Teja trapezoidal transparente en policarbonato tipo ajota de ajorver</v>
          </cell>
        </row>
        <row r="543">
          <cell r="A543" t="str">
            <v>Templete</v>
          </cell>
        </row>
        <row r="544">
          <cell r="A544" t="str">
            <v xml:space="preserve">Tensor para cable antifraude </v>
          </cell>
        </row>
        <row r="545">
          <cell r="A545" t="str">
            <v>Tierra negra fertilizada</v>
          </cell>
        </row>
        <row r="546">
          <cell r="A546" t="str">
            <v>Tintilla</v>
          </cell>
        </row>
        <row r="547">
          <cell r="A547" t="str">
            <v>Toma de caucho 3 polos aérea</v>
          </cell>
        </row>
        <row r="548">
          <cell r="A548" t="str">
            <v>Toma de T.V. para cable coaxial</v>
          </cell>
        </row>
        <row r="549">
          <cell r="A549" t="str">
            <v>Toma Doble GFCI</v>
          </cell>
        </row>
        <row r="550">
          <cell r="A550" t="str">
            <v>Toma doble tipo hospitalaria P.T.</v>
          </cell>
        </row>
        <row r="551">
          <cell r="A551" t="str">
            <v>Toma eléctrica doble 20A pata trabada</v>
          </cell>
        </row>
        <row r="552">
          <cell r="A552" t="str">
            <v xml:space="preserve">Toma eléctrica doble P.T. </v>
          </cell>
        </row>
        <row r="553">
          <cell r="A553" t="str">
            <v>Toma monofásica doble con polo</v>
          </cell>
        </row>
        <row r="554">
          <cell r="A554" t="str">
            <v>Toma monofásica GFCI</v>
          </cell>
        </row>
        <row r="555">
          <cell r="A555" t="str">
            <v>Toma telefónica</v>
          </cell>
        </row>
        <row r="556">
          <cell r="A556" t="str">
            <v xml:space="preserve">Toma Trifásica </v>
          </cell>
        </row>
        <row r="557">
          <cell r="A557" t="str">
            <v>Tornillo autoperforante fijador de correa para metal de12-14 x 3/4" - Acero</v>
          </cell>
        </row>
        <row r="558">
          <cell r="A558" t="str">
            <v>Tornillo expansivo AH - 1614 5/16 x 3 "</v>
          </cell>
        </row>
        <row r="559">
          <cell r="A559" t="str">
            <v>Tornillo expansivo HLC 10x80/48</v>
          </cell>
        </row>
        <row r="560">
          <cell r="A560" t="str">
            <v>Tornillo goloso</v>
          </cell>
        </row>
        <row r="561">
          <cell r="A561" t="str">
            <v>Tornillo goloso 1/8 x 1 1/4</v>
          </cell>
        </row>
        <row r="562">
          <cell r="A562" t="str">
            <v>Tornillo Inoxidable Canal y Bajante Amazonas</v>
          </cell>
        </row>
        <row r="563">
          <cell r="A563" t="str">
            <v>Tornillo Inoxidable Canal y Bajante PVC</v>
          </cell>
        </row>
        <row r="564">
          <cell r="A564" t="str">
            <v>Tornillo lámina D=3/8"</v>
          </cell>
        </row>
        <row r="565">
          <cell r="A565" t="str">
            <v>Tornillo teja en lámina de acero y foil</v>
          </cell>
        </row>
        <row r="566">
          <cell r="A566" t="str">
            <v>Tornillos 2"</v>
          </cell>
        </row>
        <row r="567">
          <cell r="A567" t="str">
            <v>Transformador de corriente 200/5 amp</v>
          </cell>
        </row>
        <row r="568">
          <cell r="A568" t="str">
            <v>Transformador en poste bifásico de 15 Kva</v>
          </cell>
        </row>
        <row r="569">
          <cell r="A569" t="str">
            <v>Transformador en poste bifásico de 30 Kva</v>
          </cell>
        </row>
        <row r="570">
          <cell r="A570" t="str">
            <v>Transformador en poste bifásico de 45 Kva</v>
          </cell>
        </row>
        <row r="571">
          <cell r="A571" t="str">
            <v>Transformador en poste trifásico de 15 Kva</v>
          </cell>
        </row>
        <row r="572">
          <cell r="A572" t="str">
            <v>Transformador en poste trifásico de 30 Kva</v>
          </cell>
        </row>
        <row r="573">
          <cell r="A573" t="str">
            <v>Triturado de máquina</v>
          </cell>
        </row>
        <row r="574">
          <cell r="A574" t="str">
            <v xml:space="preserve">Tuberia A.N. 2 plg </v>
          </cell>
        </row>
        <row r="575">
          <cell r="A575" t="str">
            <v>Tuberia A.N. 3 plg 2,3 mm</v>
          </cell>
        </row>
        <row r="576">
          <cell r="A576" t="str">
            <v>Tuberia A.N. Ø1 1/2"</v>
          </cell>
        </row>
        <row r="577">
          <cell r="A577" t="str">
            <v>Tuberia Galvanizada 1 1/2" 2,5 mm Cal 12</v>
          </cell>
        </row>
        <row r="578">
          <cell r="A578" t="str">
            <v>Tuberia novafort 10" 255 mm</v>
          </cell>
        </row>
        <row r="579">
          <cell r="A579" t="str">
            <v>Tuberia novafort 12" 315 mm</v>
          </cell>
        </row>
        <row r="580">
          <cell r="A580" t="str">
            <v>Tuberia novafort 4" 110 mm</v>
          </cell>
        </row>
        <row r="581">
          <cell r="A581" t="str">
            <v>Tuberia novafort 6" 160 mm</v>
          </cell>
        </row>
        <row r="582">
          <cell r="A582" t="str">
            <v>Tuberia novafort 8" 200 mm</v>
          </cell>
        </row>
        <row r="583">
          <cell r="A583" t="str">
            <v xml:space="preserve">Tuberia PE AL PE amarilla gas 1216 1/2" </v>
          </cell>
        </row>
        <row r="584">
          <cell r="A584" t="str">
            <v>Tubo A.N. 1 1/2 plg, 2 mm</v>
          </cell>
        </row>
        <row r="585">
          <cell r="A585" t="str">
            <v>Tubo A.N. 1 plg, 2 mm</v>
          </cell>
        </row>
        <row r="586">
          <cell r="A586" t="str">
            <v>Tubo conduit EMT 1"</v>
          </cell>
        </row>
        <row r="587">
          <cell r="A587" t="str">
            <v>Tubo conduit EMT 1-1/2"</v>
          </cell>
        </row>
        <row r="588">
          <cell r="A588" t="str">
            <v>Tubo conduit EMT 3/4"</v>
          </cell>
        </row>
        <row r="589">
          <cell r="A589" t="str">
            <v>Tubo conduit PVC 1"</v>
          </cell>
        </row>
        <row r="590">
          <cell r="A590" t="str">
            <v>Tubo conduit PVC 1/2"</v>
          </cell>
        </row>
        <row r="591">
          <cell r="A591" t="str">
            <v>Tubo conduit PVC 1-1/2"</v>
          </cell>
        </row>
        <row r="592">
          <cell r="A592" t="str">
            <v>Tubo conduit PVC 3/4"</v>
          </cell>
        </row>
        <row r="593">
          <cell r="A593" t="str">
            <v>Tubo cuadrado de 1/2 x 1/2 x 0,9</v>
          </cell>
        </row>
        <row r="594">
          <cell r="A594" t="str">
            <v>Tubo cuadrado de 1-1/2" x 1-1/2" cal. 20</v>
          </cell>
        </row>
        <row r="595">
          <cell r="A595" t="str">
            <v>Tubo Cuadrado de 3/4" x 3/4" cal. 20</v>
          </cell>
        </row>
        <row r="596">
          <cell r="A596" t="str">
            <v>Tubo de cobre de 1/2" tipo L</v>
          </cell>
        </row>
        <row r="597">
          <cell r="A597" t="str">
            <v>Tubo de cobre de 1" tipo L</v>
          </cell>
        </row>
        <row r="598">
          <cell r="A598" t="str">
            <v>Tubo Galvanizado de 1/2"</v>
          </cell>
        </row>
        <row r="599">
          <cell r="A599" t="str">
            <v>Tubo Galvanizado de 3/4</v>
          </cell>
        </row>
        <row r="600">
          <cell r="A600" t="str">
            <v>Tubo Galvanizado de 1"</v>
          </cell>
        </row>
        <row r="601">
          <cell r="A601" t="str">
            <v>Tubo Galvanizado de 1 1/4"</v>
          </cell>
        </row>
        <row r="602">
          <cell r="A602" t="str">
            <v>Tubo Galvanizado de 1 1/2"</v>
          </cell>
        </row>
        <row r="603">
          <cell r="A603" t="str">
            <v>Tubo Galvanizado de 2"</v>
          </cell>
        </row>
        <row r="604">
          <cell r="A604" t="str">
            <v>Tubo Galvanizado de 2 1/2"</v>
          </cell>
        </row>
        <row r="605">
          <cell r="A605" t="str">
            <v>Tubo pres/11 PVC 3/4"</v>
          </cell>
        </row>
        <row r="606">
          <cell r="A606" t="str">
            <v>Tubo pres/13,5 PVC 1"</v>
          </cell>
        </row>
        <row r="607">
          <cell r="A607" t="str">
            <v>Tubo pres/21 PVC 1 1/2"</v>
          </cell>
        </row>
        <row r="608">
          <cell r="A608" t="str">
            <v>Tubo pres/21 PVC 1 1/4</v>
          </cell>
        </row>
        <row r="609">
          <cell r="A609" t="str">
            <v>Tubo pres/21 PVC 2"</v>
          </cell>
        </row>
        <row r="610">
          <cell r="A610" t="str">
            <v>Tubo pres/9 PVC 1/2"</v>
          </cell>
        </row>
        <row r="611">
          <cell r="A611" t="str">
            <v>Tubo PVC de 2"       Lluvias</v>
          </cell>
        </row>
        <row r="612">
          <cell r="A612" t="str">
            <v>Tubo PVC de 3"       Lluvias</v>
          </cell>
        </row>
        <row r="613">
          <cell r="A613" t="str">
            <v>Tubo PVC de 4"       lluvias</v>
          </cell>
        </row>
        <row r="614">
          <cell r="A614" t="str">
            <v>Tubo PVCP- RDE 21 2 1/2" UZ</v>
          </cell>
        </row>
        <row r="615">
          <cell r="A615" t="str">
            <v>Tubo PVCP- RDE 21 2" UZ</v>
          </cell>
        </row>
        <row r="616">
          <cell r="A616" t="str">
            <v>Tubo PVCP- RDE 21 3" UZ</v>
          </cell>
        </row>
        <row r="617">
          <cell r="A617" t="str">
            <v>Tubo PVC-S     2"    Sanitaria</v>
          </cell>
        </row>
        <row r="618">
          <cell r="A618" t="str">
            <v>Tubo PVC-S     3"    Sanitaria</v>
          </cell>
        </row>
        <row r="619">
          <cell r="A619" t="str">
            <v>Tubo PVC-S     4"    Sanitaria</v>
          </cell>
        </row>
        <row r="620">
          <cell r="A620" t="str">
            <v>Tubo PVC-S;     6"</v>
          </cell>
        </row>
        <row r="621">
          <cell r="A621" t="str">
            <v>Tubo PVC-V      1 1/2"</v>
          </cell>
        </row>
        <row r="622">
          <cell r="A622" t="str">
            <v>Tubo PVC-V      2"</v>
          </cell>
        </row>
        <row r="623">
          <cell r="A623" t="str">
            <v>Tubo PVC-V     3"</v>
          </cell>
        </row>
        <row r="624">
          <cell r="A624" t="str">
            <v>Tubo PVC-V     4"</v>
          </cell>
        </row>
        <row r="625">
          <cell r="A625" t="str">
            <v>Tuercas de fijación</v>
          </cell>
        </row>
        <row r="626">
          <cell r="A626" t="str">
            <v>Unión bajante rectangular PVC</v>
          </cell>
        </row>
        <row r="627">
          <cell r="A627" t="str">
            <v>Unión canal a bajante Amazonas</v>
          </cell>
        </row>
        <row r="628">
          <cell r="A628" t="str">
            <v>Unión Canal amazonas</v>
          </cell>
        </row>
        <row r="629">
          <cell r="A629" t="str">
            <v>Unión EMT 1"</v>
          </cell>
        </row>
        <row r="630">
          <cell r="A630" t="str">
            <v>Unión EMT 1-1/2"</v>
          </cell>
        </row>
        <row r="631">
          <cell r="A631" t="str">
            <v>Unión EMT 3/4"</v>
          </cell>
        </row>
        <row r="632">
          <cell r="A632" t="str">
            <v>Unión PVC - P 3/4"</v>
          </cell>
        </row>
        <row r="633">
          <cell r="A633" t="str">
            <v>Unión PVC-P 1 1/2"</v>
          </cell>
        </row>
        <row r="634">
          <cell r="A634" t="str">
            <v>Unión PVC-P 1 1/4"</v>
          </cell>
        </row>
        <row r="635">
          <cell r="A635" t="str">
            <v>Unión PVC-P 1 plg</v>
          </cell>
        </row>
        <row r="636">
          <cell r="A636" t="str">
            <v>Unión PVC-P 1/2 plg</v>
          </cell>
        </row>
        <row r="637">
          <cell r="A637" t="str">
            <v>Unión PVC-P 2 plg</v>
          </cell>
        </row>
        <row r="638">
          <cell r="A638" t="str">
            <v>Unión PVC-S 2 plg</v>
          </cell>
        </row>
        <row r="639">
          <cell r="A639" t="str">
            <v>Unión PVC-S 3 plg</v>
          </cell>
        </row>
        <row r="640">
          <cell r="A640" t="str">
            <v>Unión PVC-S 4 plg</v>
          </cell>
        </row>
        <row r="641">
          <cell r="A641" t="str">
            <v>Unión PVC-S;    6"</v>
          </cell>
        </row>
        <row r="642">
          <cell r="A642" t="str">
            <v>Unión PVC-V     1 1/2"</v>
          </cell>
        </row>
        <row r="643">
          <cell r="A643" t="str">
            <v>Unión PVC-V     2"</v>
          </cell>
        </row>
        <row r="644">
          <cell r="A644" t="str">
            <v>Unión PVC-V    3"</v>
          </cell>
        </row>
        <row r="645">
          <cell r="A645" t="str">
            <v>Universal en PVC 1 1/2"</v>
          </cell>
        </row>
        <row r="646">
          <cell r="A646" t="str">
            <v>Universal en PVC 1"</v>
          </cell>
        </row>
        <row r="647">
          <cell r="A647" t="str">
            <v>Universal en PVC 1/2"</v>
          </cell>
        </row>
        <row r="648">
          <cell r="A648" t="str">
            <v>Universal en PVC 3/4"</v>
          </cell>
        </row>
        <row r="649">
          <cell r="A649" t="str">
            <v>Valvula - Cheque cortina HICC Helbert   3" ; incluye accesorios</v>
          </cell>
        </row>
        <row r="650">
          <cell r="A650" t="str">
            <v>Valvula - Cheque cortina HICC Helbert  1 1/2" ; incluye accesorios</v>
          </cell>
        </row>
        <row r="651">
          <cell r="A651" t="str">
            <v>Valvula - Cheque cortina HICC Helbert  1 1/4" ; incluye accesorios</v>
          </cell>
        </row>
        <row r="652">
          <cell r="A652" t="str">
            <v>Valvula - Cheque cortina HICC Helbert  2" ; incluye accesorios</v>
          </cell>
        </row>
        <row r="653">
          <cell r="A653" t="str">
            <v>Valvula de bola de 1" con bola de bronce y asiento en teflon</v>
          </cell>
        </row>
        <row r="654">
          <cell r="A654" t="str">
            <v>Valvula de bola de 1/2" con bola de bronce y asiento en teflon</v>
          </cell>
        </row>
        <row r="655">
          <cell r="A655" t="str">
            <v>Valvula pozuelo 1-1/2"  cobre</v>
          </cell>
        </row>
        <row r="656">
          <cell r="A656" t="str">
            <v>Vara de clavo</v>
          </cell>
        </row>
        <row r="657">
          <cell r="A657" t="str">
            <v>Varilla coopertweld de 2.40 mts x 5/8"</v>
          </cell>
        </row>
        <row r="658">
          <cell r="A658" t="str">
            <v>Varilla Coper Well 5/8" x 8'</v>
          </cell>
        </row>
        <row r="659">
          <cell r="A659" t="str">
            <v>Varilla cuadrada de 1/2"</v>
          </cell>
        </row>
        <row r="660">
          <cell r="A660" t="str">
            <v>Varilla de 5/8"</v>
          </cell>
        </row>
        <row r="661">
          <cell r="A661" t="str">
            <v>Varilla de 9 mm. Cuadrada</v>
          </cell>
        </row>
        <row r="663">
          <cell r="A663" t="str">
            <v>Varilla lisa de 1/2"</v>
          </cell>
        </row>
        <row r="664">
          <cell r="A664" t="str">
            <v>Ventana corrediza proyec.alum.Cal.18. Negra</v>
          </cell>
        </row>
        <row r="665">
          <cell r="A665" t="str">
            <v>Vidrio incoloro de 5mm pulido</v>
          </cell>
        </row>
        <row r="666">
          <cell r="A666" t="str">
            <v>Vinilo Color Tipo I</v>
          </cell>
        </row>
        <row r="667">
          <cell r="A667" t="str">
            <v>Visagra para elemento en aluminio</v>
          </cell>
        </row>
        <row r="668">
          <cell r="A668" t="str">
            <v>Wing Aluminio</v>
          </cell>
        </row>
        <row r="669">
          <cell r="A669" t="str">
            <v>Xipex Admix C-2000</v>
          </cell>
        </row>
        <row r="670">
          <cell r="A670" t="str">
            <v>Xipex concentrado -Gris</v>
          </cell>
        </row>
        <row r="671">
          <cell r="A671" t="str">
            <v>Yee sencilla PVC-S 2"</v>
          </cell>
        </row>
        <row r="672">
          <cell r="A672" t="str">
            <v>Yee sencilla PVC-S 3"</v>
          </cell>
        </row>
        <row r="673">
          <cell r="A673" t="str">
            <v>Yee sencilla PVC-S 4"</v>
          </cell>
        </row>
        <row r="674">
          <cell r="A674" t="str">
            <v>Zuncho metálico 3/8"</v>
          </cell>
        </row>
        <row r="675">
          <cell r="A675" t="str">
            <v>Medidor de agua 1/2"</v>
          </cell>
        </row>
        <row r="676">
          <cell r="A676" t="str">
            <v>Medidor de agua 1"</v>
          </cell>
        </row>
        <row r="677">
          <cell r="A677" t="str">
            <v>Medidor de agua 2"</v>
          </cell>
        </row>
        <row r="678">
          <cell r="A678" t="str">
            <v>Medidor de agua 3"</v>
          </cell>
        </row>
        <row r="679">
          <cell r="A679" t="str">
            <v>Medidor de agua 3/4"</v>
          </cell>
        </row>
        <row r="680">
          <cell r="A680" t="str">
            <v>Medidor de agua 4"</v>
          </cell>
        </row>
        <row r="681">
          <cell r="A681" t="str">
            <v>Medidor de agua 6"</v>
          </cell>
        </row>
        <row r="682">
          <cell r="A682" t="str">
            <v xml:space="preserve">rellenos en recebo compactado al 90% </v>
          </cell>
        </row>
        <row r="683">
          <cell r="A683" t="str">
            <v>muros en ladrillo tolete común para sobrecimiento de e = 0,12 m</v>
          </cell>
        </row>
        <row r="684">
          <cell r="A684" t="str">
            <v>Bomba centrífuga 1HP succión y descarga 1.1/2".motor monofásico</v>
          </cell>
        </row>
        <row r="685">
          <cell r="A685" t="str">
            <v>Valvula de pie con canastilla plástica 2"</v>
          </cell>
        </row>
        <row r="686">
          <cell r="A686" t="str">
            <v>Valvula de cheque hidro 1 1/2"</v>
          </cell>
        </row>
        <row r="687">
          <cell r="A687" t="str">
            <v>Valvula de cheque hidro 2"</v>
          </cell>
        </row>
        <row r="689">
          <cell r="A689" t="str">
            <v>Para Yacuanquer</v>
          </cell>
        </row>
        <row r="690">
          <cell r="A690" t="str">
            <v>Excavación Manual en material Comun</v>
          </cell>
        </row>
        <row r="691">
          <cell r="A691" t="str">
            <v>Rellenos en recebo compactado al 90%</v>
          </cell>
        </row>
        <row r="692">
          <cell r="A692" t="str">
            <v>Placa maciza e=0,075</v>
          </cell>
        </row>
        <row r="693">
          <cell r="A693" t="str">
            <v>Muros en loque divisorio Liso</v>
          </cell>
        </row>
        <row r="694">
          <cell r="A694" t="str">
            <v>Media caña en mortero de pendiente</v>
          </cell>
        </row>
        <row r="695">
          <cell r="A695" t="str">
            <v>Pañete impermeabilizado integralmente.</v>
          </cell>
        </row>
        <row r="696">
          <cell r="A696" t="str">
            <v>Afinado en mortero de pendiente</v>
          </cell>
        </row>
        <row r="697">
          <cell r="A697" t="str">
            <v>acero de refuerzo 37000</v>
          </cell>
        </row>
        <row r="698">
          <cell r="A698" t="str">
            <v>acero de refuerzo 60000</v>
          </cell>
        </row>
        <row r="699">
          <cell r="A699" t="str">
            <v>Hoja Puerta entamborada con rejilla de ventilación y mirilla a todo costo según detalle arquitectonico</v>
          </cell>
        </row>
        <row r="700">
          <cell r="A700" t="str">
            <v>Teja de Barro Santafé Cartabon 16x37cm</v>
          </cell>
        </row>
        <row r="701">
          <cell r="A701" t="str">
            <v>Teja de Barro  Santafé Española 18/16x40cm</v>
          </cell>
        </row>
        <row r="702">
          <cell r="A702" t="str">
            <v>Teja "S" de Barro Moore 28,5/15x46cm</v>
          </cell>
        </row>
        <row r="703">
          <cell r="A703" t="str">
            <v>Teja Plana de Barro Santafé 10x18cm</v>
          </cell>
        </row>
        <row r="704">
          <cell r="A704" t="str">
            <v>Listón M.H. Pino Ciprés</v>
          </cell>
        </row>
        <row r="705">
          <cell r="A705" t="str">
            <v>Listón M.H. Pino Romerón</v>
          </cell>
        </row>
        <row r="706">
          <cell r="A706" t="str">
            <v>Puerta Ventana en Madera Segun detalle Arquitectónico</v>
          </cell>
        </row>
        <row r="707">
          <cell r="A707" t="str">
            <v>Ventana en Madera Según detalle Arquitectónico</v>
          </cell>
        </row>
        <row r="708">
          <cell r="A708" t="str">
            <v>Puerta en madera Según detalle Arquitectónico</v>
          </cell>
        </row>
        <row r="709">
          <cell r="A709" t="str">
            <v>Suministro e insatalación de Banca exterior tipo IDU</v>
          </cell>
        </row>
        <row r="710">
          <cell r="A710" t="str">
            <v>Adoquin concreto 10x8x20</v>
          </cell>
        </row>
        <row r="711">
          <cell r="A711" t="str">
            <v>Toma de caucho (aérea) con polo</v>
          </cell>
        </row>
        <row r="712">
          <cell r="A712" t="str">
            <v>Clavija de caucho (aérea) con polo</v>
          </cell>
        </row>
        <row r="713">
          <cell r="A713" t="str">
            <v>Marquilla en acrílico</v>
          </cell>
        </row>
        <row r="714">
          <cell r="A714" t="str">
            <v>Perno de tiro</v>
          </cell>
        </row>
        <row r="715">
          <cell r="A715" t="str">
            <v>Pólvora para perno</v>
          </cell>
        </row>
        <row r="716">
          <cell r="A716" t="str">
            <v>Cable vehicular No 16</v>
          </cell>
        </row>
        <row r="717">
          <cell r="A717" t="str">
            <v>Botón de timbre</v>
          </cell>
        </row>
        <row r="718">
          <cell r="A718" t="str">
            <v>Automático tipo riel 1x16 A</v>
          </cell>
        </row>
        <row r="719">
          <cell r="A719" t="str">
            <v>Automático tipo riel 2x16 A - 10Ka</v>
          </cell>
        </row>
        <row r="720">
          <cell r="A720" t="str">
            <v>Tablero minipragma de 24 circuitos</v>
          </cell>
        </row>
        <row r="721">
          <cell r="A721" t="str">
            <v>Telerruptor bipolar 120V - 16 amperios</v>
          </cell>
        </row>
        <row r="722">
          <cell r="A722" t="str">
            <v>Cable de cobre No 10</v>
          </cell>
        </row>
        <row r="723">
          <cell r="A723" t="str">
            <v>Terminal cobre No 6</v>
          </cell>
        </row>
        <row r="724">
          <cell r="A724" t="str">
            <v>Terminal cobre No 10</v>
          </cell>
        </row>
        <row r="725">
          <cell r="A725" t="str">
            <v>Tubo conduit  PVC 3"</v>
          </cell>
        </row>
        <row r="726">
          <cell r="A726" t="str">
            <v>Boquilla terminal PVC de 3"</v>
          </cell>
        </row>
        <row r="727">
          <cell r="A727" t="str">
            <v>Caja en mampostería</v>
          </cell>
        </row>
        <row r="728">
          <cell r="A728" t="str">
            <v>Tapa en concreto 60x60</v>
          </cell>
        </row>
        <row r="729">
          <cell r="A729" t="str">
            <v xml:space="preserve">Marco 60x60 </v>
          </cell>
        </row>
        <row r="730">
          <cell r="A730" t="str">
            <v>Contramarco 60x60</v>
          </cell>
        </row>
        <row r="731">
          <cell r="A731" t="str">
            <v>Lámpara metal halide 250 W - 208 V completa</v>
          </cell>
        </row>
        <row r="732">
          <cell r="A732" t="str">
            <v>Soporte</v>
          </cell>
        </row>
        <row r="733">
          <cell r="A733" t="str">
            <v>Cable de cobre desnudo No 6</v>
          </cell>
        </row>
        <row r="734">
          <cell r="A734" t="str">
            <v>Varilla captora 60 cms</v>
          </cell>
        </row>
        <row r="735">
          <cell r="A735" t="str">
            <v>Aislador</v>
          </cell>
        </row>
        <row r="736">
          <cell r="A736" t="str">
            <v>soporte fijación</v>
          </cell>
        </row>
        <row r="737">
          <cell r="A737" t="str">
            <v>Encauchetado 3x16</v>
          </cell>
        </row>
        <row r="738">
          <cell r="A738" t="str">
            <v>Terminal en resina</v>
          </cell>
        </row>
        <row r="739">
          <cell r="A739" t="str">
            <v>Suministro e instalación de Cubierta 525c Sandwich deck en aluzinc calibre 26, aislamiento en fibra de vidrio de 30mm de espesor, bandeja lisa y pintada a dos caras.</v>
          </cell>
        </row>
        <row r="740">
          <cell r="A740" t="str">
            <v>Suministro e  instalación de Teja Luz GIP - Traslucida.</v>
          </cell>
        </row>
        <row r="741">
          <cell r="A741" t="str">
            <v>Loseta prefabricada A-50</v>
          </cell>
        </row>
        <row r="742">
          <cell r="A742" t="str">
            <v>Sardinel prefabricado A-15</v>
          </cell>
        </row>
        <row r="743">
          <cell r="A743" t="str">
            <v>Banca prefabricada en concreto M-30</v>
          </cell>
        </row>
        <row r="744">
          <cell r="A744" t="str">
            <v>Banca prefabricada en Concreto M-31</v>
          </cell>
        </row>
        <row r="746">
          <cell r="A746" t="str">
            <v>Cerramiento lateral con estructura en perfil tubular estructural H.R. cuadrado de 60mm x 60mm calibre 12. para soportar lámina acrílica de 10mm del alta resistencia a impactos. Incluye pisavidrio, acrílico e instalación según diseño.</v>
          </cell>
        </row>
        <row r="747">
          <cell r="A747" t="str">
            <v>Perfil estructural ∅4" e=6,02 mm</v>
          </cell>
        </row>
        <row r="748">
          <cell r="A748" t="str">
            <v>Perfil estructural ∅6" e=7,11 mm</v>
          </cell>
        </row>
        <row r="749">
          <cell r="A749" t="str">
            <v>Perfil estructural CC 150 x 100 x 15 x 2</v>
          </cell>
        </row>
        <row r="750">
          <cell r="A750" t="str">
            <v>Gramoquin ecológico</v>
          </cell>
        </row>
        <row r="751">
          <cell r="A751" t="str">
            <v>Bordillo Prefabricado tipo A-80</v>
          </cell>
        </row>
        <row r="752">
          <cell r="A752" t="str">
            <v>Adoquin corbatín</v>
          </cell>
        </row>
        <row r="753">
          <cell r="A753" t="str">
            <v>Concreto de 1,500 p.s.i.</v>
          </cell>
        </row>
        <row r="754">
          <cell r="A754" t="str">
            <v>Angulo 1 1/2" x 1 1/2" x 3/16"</v>
          </cell>
        </row>
        <row r="755">
          <cell r="A755" t="str">
            <v>Rejilla par sumidero Fibrit R46C</v>
          </cell>
        </row>
        <row r="756">
          <cell r="A756" t="str">
            <v>Platina 1 1/2" x 1 1/2" x 1/4"</v>
          </cell>
        </row>
      </sheetData>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sheetData sheetId="38"/>
      <sheetData sheetId="39"/>
      <sheetData sheetId="40"/>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sheetData sheetId="73" refreshError="1"/>
      <sheetData sheetId="74" refreshError="1"/>
      <sheetData sheetId="75" refreshError="1"/>
      <sheetData sheetId="76" refreshError="1"/>
      <sheetData sheetId="77" refreshError="1"/>
      <sheetData sheetId="78" refreshError="1"/>
      <sheetData sheetId="79"/>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RIFICACION TECNICA"/>
      <sheetName val="VTE"/>
      <sheetName val="CALIFICACION PERSONAL"/>
      <sheetName val="CORREC. ARITM."/>
      <sheetName val="PROPUESTA ECONOMICA"/>
    </sheetNames>
    <sheetDataSet>
      <sheetData sheetId="0">
        <row r="4">
          <cell r="A4" t="str">
            <v>LICITACIÓN PÚBLICA N° 032-2019</v>
          </cell>
        </row>
        <row r="11">
          <cell r="F11" t="str">
            <v>VALOR/ OBSERVACION</v>
          </cell>
        </row>
      </sheetData>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ALISIS DE AIU"/>
      <sheetName val="AIU-ROSARIO"/>
      <sheetName val="Datos Principales"/>
      <sheetName val="PRESUP COMP."/>
      <sheetName val="PRESUP ACT."/>
      <sheetName val="Presup Resum"/>
      <sheetName val="Reporte Viabilidad"/>
      <sheetName val="Dotacion"/>
      <sheetName val="Transp."/>
      <sheetName val="Equipo"/>
      <sheetName val="Cuadrilla"/>
      <sheetName val="M.Obra"/>
      <sheetName val="Material"/>
      <sheetName val="Mort.1-3"/>
      <sheetName val="Mortero 1-3 imperm"/>
      <sheetName val="Mortero 1-4"/>
      <sheetName val="Mortero 1-4 imperm."/>
      <sheetName val="Mortero 1-6"/>
      <sheetName val="Concreto de 2000 psi"/>
      <sheetName val="Concreto de 2500"/>
      <sheetName val="Concreto de 3000 psi"/>
      <sheetName val="Acero de 37.000 psi "/>
      <sheetName val="Acero de 60.000psi"/>
      <sheetName val="1.1.1campamento"/>
      <sheetName val="1.1.2. Cerram.prov"/>
      <sheetName val="1.1.3Limp. Desca. y Retiro"/>
      <sheetName val="1.1.4Localización y Rep."/>
      <sheetName val="1.1.7Localiz y rep"/>
      <sheetName val="1.3.1Demol.const exit"/>
      <sheetName val="1.3.3Demol de muros"/>
      <sheetName val="1.3.6Demol placa maciza"/>
      <sheetName val="1.3.7Demol const manual"/>
      <sheetName val="1.4.2Traslado poste"/>
      <sheetName val="2.1.1Excav.Mecan."/>
      <sheetName val="2.1.2Excav. man."/>
      <sheetName val="2.1.3xcav man receb"/>
      <sheetName val="2.1.5Relleno mat com"/>
      <sheetName val="2.1.06 Recebo Comun"/>
      <sheetName val="2.1.10Relleno Recebo B-200"/>
      <sheetName val="2.2.1Concreto pobre"/>
      <sheetName val="2.2.2Conc.ciclopeo"/>
      <sheetName val="2.2.3Muro contencion"/>
      <sheetName val="2.2.4Concreto Zapatas"/>
      <sheetName val="2.2.5Viga Ciment"/>
      <sheetName val="2.2.6PILOTES"/>
      <sheetName val="2.2.7DADOS"/>
      <sheetName val="2.2.8.1Placa Contrapiso"/>
      <sheetName val="2.2.8.2Placa aligerada 50cm"/>
      <sheetName val="2.3.3Malla Electros."/>
      <sheetName val="3,1,2,3Tubo novafor 4&quot;"/>
      <sheetName val="3.1.2.4Tubo novafor 10"/>
      <sheetName val="3.1.2.5Tuberia novafor12&quot;"/>
      <sheetName val="3.2.1.2Tubo PVC sanit4"/>
      <sheetName val="3.1.1.3Tuberia sanitr6&quot;"/>
      <sheetName val="3.4.1.1Caja de Insp.60"/>
      <sheetName val="3.4.5canalteta aguas ll"/>
      <sheetName val="3.4.9Caja insp.0.8"/>
      <sheetName val="3.4.10Caja insp 1"/>
      <sheetName val="3.4.11Caja insp.0.4"/>
      <sheetName val="3.5.1Excavacion manual"/>
      <sheetName val="3.5.5Retiro de Sobrantes"/>
      <sheetName val="3,5,6Relleno en grava3-4"/>
      <sheetName val="3.6.1Empate camara"/>
      <sheetName val="4.1.1Conc. Columnas"/>
      <sheetName val="4.2.1Viga Aerea"/>
      <sheetName val="4.2.2Viga Canal"/>
      <sheetName val="4.3.2Losa aliger"/>
      <sheetName val="4.3.3.1Losa con lamina"/>
      <sheetName val="4.3.1.4Placa e=.2"/>
      <sheetName val="4.3.1.1Placa e=.1"/>
      <sheetName val="4.3.1,3Placa e=.15"/>
      <sheetName val="4.3.1.2Placa e=.12"/>
      <sheetName val="4.3.10Placa alig 30"/>
      <sheetName val="4.3.11Placa alig 50"/>
      <sheetName val="4.4.1Escal en concret"/>
      <sheetName val="4.4.2Rampa en concret"/>
      <sheetName val="4.4.3concreto tanque"/>
      <sheetName val="4,5,1Acero34000"/>
      <sheetName val="4.5.2Acero 6000 psi"/>
      <sheetName val="4.6.1perfil metalico placa"/>
      <sheetName val="4.7.4.1Perfil metalico"/>
      <sheetName val="4.6.2.6Anclajes"/>
      <sheetName val="4.6.2.7Columna metalica"/>
      <sheetName val="4.6.2.8Viga Met."/>
      <sheetName val="4.6.2.9Viga met 60"/>
      <sheetName val="4.6.2.10Viga met 65"/>
      <sheetName val="5.1.3.1bloque piedra"/>
      <sheetName val="5.1.2.4Bloque cocr 12"/>
      <sheetName val="5.1.1.3Bloque concr19"/>
      <sheetName val="5.2.2Ladrillo Tolete Fino 2 car"/>
      <sheetName val="5.2.3Ladrillo toletefino 1 cara"/>
      <sheetName val="5.2.7Muro Bloque 5"/>
      <sheetName val="5.2.6.1Muro Bloque 4"/>
      <sheetName val="5,3,4Remates ladrillo tolete "/>
      <sheetName val="5.4.1Grouting"/>
      <sheetName val="5,6,1 Chazos para carpinteria"/>
      <sheetName val="6.1.1Alfajia"/>
      <sheetName val="COLUMNETA MAMPOSTERIA"/>
      <sheetName val="6.1.3Pref conc a la vista"/>
      <sheetName val="6,1,9Gargola"/>
      <sheetName val="6.1.12Zocalo"/>
      <sheetName val="6.1.14 ventana prefab concreto"/>
      <sheetName val="6.1.18Cañuela perim ag lluvias"/>
      <sheetName val="6.1.19.1Pref piso"/>
      <sheetName val="6.2.2Meson lavamanos"/>
      <sheetName val="6.2.3.2Meson laboratorio"/>
      <sheetName val="6.2.1.Meson laborat"/>
      <sheetName val="6,2,5Banca en concreto"/>
      <sheetName val="6.3.6Alero concreto"/>
      <sheetName val="6.2.3.1Mezon vidrio"/>
      <sheetName val="7.1.3.1.1Tubo hg1&quot;"/>
      <sheetName val="7.1.3.1.2Tubo hg1 1-2"/>
      <sheetName val="7.1.3.1.3Tubp hg2"/>
      <sheetName val="7.1.3.1.4Tubo hg3"/>
      <sheetName val="7.1.3.3.3Registro 1 1-2"/>
      <sheetName val="7.1.3.3.5Registro 3"/>
      <sheetName val="7.1.3.4.1Cheque 1 "/>
      <sheetName val="7.1.6.3Tuberia 1&quot;PVCP13.5"/>
      <sheetName val="7.1.1.4 Cheque 1&quot;"/>
      <sheetName val=" 7.1.11.5Bajante Amaz"/>
      <sheetName val="7.1.2.4Sumin Tanq 1000 lts"/>
      <sheetName val="7.1.6.1Tuberia PVCP Media"/>
      <sheetName val="7.1.6.2Tuberia PVCP1&quot;"/>
      <sheetName val="7.1.6.8Registro de media"/>
      <sheetName val="7.1.6.10Registro1&quot;"/>
      <sheetName val="7.1.6.4TuboPVC1.1-4"/>
      <sheetName val="7.1.6.6Tubo PVC2&quot;"/>
      <sheetName val="7.1.6.13Caja plastica reg"/>
      <sheetName val="7.1.6.5Tub. y acc. de 1y1-2"/>
      <sheetName val="7.1.6.9Registro de 3-4"/>
      <sheetName val="7.1.6.11Registro 1 1-4"/>
      <sheetName val="7.1.6.12Registro 2&quot;"/>
      <sheetName val="7.1.6.2TuberiaPVC 3-4"/>
      <sheetName val="7.1.8.1Pto agua Lavamanos"/>
      <sheetName val="7.1.8.3Pto agua Sanitario "/>
      <sheetName val="7.1.8.4Pto agua Orinal"/>
      <sheetName val="7.1.8.12Recamara HG para orinal"/>
      <sheetName val="7.1.8.13Camara de Aire"/>
      <sheetName val="7.1.9.1Pto sanit lavamanos"/>
      <sheetName val="7.1.10.3Bajant sanit 4&quot;"/>
      <sheetName val="7.1.10.1Bajnte sanit 2&quot;"/>
      <sheetName val="7,1,10,2Tubo sanit3&quot;"/>
      <sheetName val="7.1.11.3 Bajante Ag Ll 4&quot;"/>
      <sheetName val="7.1.11.1Tubo PVCL2&quot;"/>
      <sheetName val="7,1,11,5 Tubo PVCfiltro 4&quot;"/>
      <sheetName val="7.1.11.6Bajantt tipo Amaz"/>
      <sheetName val="7.1.12.1Montaje lavamanos"/>
      <sheetName val="7.1.12.8Llave de mang"/>
      <sheetName val="7,2,1,4Tubo 12 galv"/>
      <sheetName val="7.2.1.11registro 1-2 gas"/>
      <sheetName val="7.2.1.12Regulador"/>
      <sheetName val="7.2.1.17Punto gas"/>
      <sheetName val="7.2.1.18Tapon HG 1-2"/>
      <sheetName val="8.1.1Salida lamp Fluor."/>
      <sheetName val="8.1.2Salida Lamp incan"/>
      <sheetName val="8.1.4Salida pto"/>
      <sheetName val="8.1.5Salida Toma"/>
      <sheetName val="8.1.8Salida Toma GFCI"/>
      <sheetName val="8.3.4Acom a T1"/>
      <sheetName val="8.3.7Tubo Galvanizado"/>
      <sheetName val="8.3.9Acometida"/>
      <sheetName val="8.3.14Acometida 1&quot; 2#8"/>
      <sheetName val="8,3,14Acometida4#6"/>
      <sheetName val="8.3.15Canaliz. conduit nedia"/>
      <sheetName val="8.3.16Ducto 3-4"/>
      <sheetName val="8.4.2Tablero18circuitos"/>
      <sheetName val="8.4.5Caja Medidor"/>
      <sheetName val="8.4.7Interruptor"/>
      <sheetName val="8.4.8Interrup 60 A"/>
      <sheetName val="8.4.11Caja 6 Circuit"/>
      <sheetName val="8.4.13Tablero de 12 circ"/>
      <sheetName val="8.4.14Tablero30circuit"/>
      <sheetName val="8.6.1Salida TV"/>
      <sheetName val="8.6.4Salid ventilador"/>
      <sheetName val="8.8.2Tierra"/>
      <sheetName val="8.11.1Camara CS 274"/>
      <sheetName val="8.11.4Caja de Insp"/>
      <sheetName val="9.1.1 PAÑETE IMPERMEA 1 3"/>
      <sheetName val="9.1.2Pañete Int"/>
      <sheetName val="9.1.3Pañete Ext"/>
      <sheetName val="9.1.5Pañete int ml"/>
      <sheetName val="9.1.5.1Pañete rustico exterior"/>
      <sheetName val="9.2.1Pañete Bajo Placa"/>
      <sheetName val="10.1.2Alist pisos"/>
      <sheetName val="10.1.3 ALISTADO DE PISOS CON MO"/>
      <sheetName val="10.1.5.1Mortero afin piso"/>
      <sheetName val="10,2,1,3Ceramica 20 20 trafico"/>
      <sheetName val="10.2.1.2Duropiso"/>
      <sheetName val="10.2.2.4Concreto esmaltado"/>
      <sheetName val="10.2.2.5Concreto es+tabla etrus"/>
      <sheetName val="10.2.3.4Tablon30x30"/>
      <sheetName val="10.2.3.9Tableta etrusca"/>
      <sheetName val="10,2,3,6Tableta cuarto26"/>
      <sheetName val="10.3,2,1Tableta cuarto ml"/>
      <sheetName val="10.2.3.7Tableta cuarto ml"/>
      <sheetName val="10.2.4.1Baldosa grano marmol"/>
      <sheetName val="10.2.4.4Tableta"/>
      <sheetName val="10.3.3.6 Guardaescob granito"/>
      <sheetName val="10.3.2.3Media caña mort"/>
      <sheetName val="10.3.2.6Tableta ml"/>
      <sheetName val="10.3.7.2remate ladrillo"/>
      <sheetName val="10.4.2Gradas en Gravilla"/>
      <sheetName val="11,1,3Afinado Vigas Canales imp"/>
      <sheetName val="11,1,4Impermeh manto asfalt"/>
      <sheetName val="11.1.4Impermehab manto asfaltic"/>
      <sheetName val="11,2,6,2Remate superior"/>
      <sheetName val="11.2.6.3Remate lateral"/>
      <sheetName val="11.2.4Teja Sandwich"/>
      <sheetName val="11.4.1Teja termoacustica"/>
      <sheetName val="11.6.1Teja cindu"/>
      <sheetName val="11.7.1.1Canal lamina"/>
      <sheetName val="11.3.5Canal PVC"/>
      <sheetName val="12.1.1Ventana aluminio fija"/>
      <sheetName val="12.1.3 Ventana aluminio"/>
      <sheetName val="12.1.4Persiana alumin"/>
      <sheetName val="12.2.7Puerta Metalica 0.6"/>
      <sheetName val="12.2.4Puerta Metalica ,70"/>
      <sheetName val="12.2.2Puerta Metalica 1.55x2.95"/>
      <sheetName val="12,2,3Puerta metalica1.55x2.85"/>
      <sheetName val="12.2.5Puertalamina 1x2.1"/>
      <sheetName val="12.2.6Puerta1.5x2.1"/>
      <sheetName val="12.2.3.1Ventana Acero rect2.85"/>
      <sheetName val="12.2.6.2Ventana Acero rect.m2"/>
      <sheetName val="12.2.1.8Ventana Acerorect.1"/>
      <sheetName val="12,2,2,2Pasamanos 2&quot;"/>
      <sheetName val="12.3.2.1Baranda en Tubo 1 1 2&quot;"/>
      <sheetName val="12.3.2.2Baranda en Tubo 3&quot;"/>
      <sheetName val="12.2.3.1Reja varilla cuad"/>
      <sheetName val="12.2.3.7Ventana "/>
      <sheetName val="12.2.3.8Ventana"/>
      <sheetName val="12.2.3.9Puertas"/>
      <sheetName val="12.2.3.10Pta vent."/>
      <sheetName val="12.2.3.2.2 Persiana metalica"/>
      <sheetName val="12.3.5Baranda tubo 3&quot;y2&quot;"/>
      <sheetName val="12.4.2.1Reja perfilovalado"/>
      <sheetName val="12.5.10estruct lavamanos"/>
      <sheetName val="14.1.1Enchape en ceramica 20x20"/>
      <sheetName val="14.3.1 Poceta en granito"/>
      <sheetName val="15.1.3 Lampara fluorecente"/>
      <sheetName val="15.1.6Lampara tortuga"/>
      <sheetName val="16.1.1Sanitario discap"/>
      <sheetName val="16.1.2Sanitario Infantil"/>
      <sheetName val="16.1.3Sanitario"/>
      <sheetName val="16.1.4Orinal"/>
      <sheetName val="16.1.5Lavamalos de sobreponer"/>
      <sheetName val="16.1.7Lavamalos de colgar"/>
      <sheetName val="16.1.11Lavamanos acero inox"/>
      <sheetName val="16.2.1Dispensador papel hig"/>
      <sheetName val="16.2.3 Dispensador jabon"/>
      <sheetName val="16.2.7Barra discap"/>
      <sheetName val="16.2.8.1GriferiaPush"/>
      <sheetName val="18.1.1Hidrofugo"/>
      <sheetName val="18.1.2Pintura Plast"/>
      <sheetName val="18.1.3Pintura plast fachadas"/>
      <sheetName val="18.1.2Esmalte epoxico"/>
      <sheetName val="18.1.4Vinilo"/>
      <sheetName val="18.1.7pint coraza"/>
      <sheetName val="19.3.3Vidrio temp 6mm"/>
      <sheetName val="18.2,1,Esmalte sobre marcos lam"/>
      <sheetName val="18.3,6Esmalte sobre mueble bajo"/>
      <sheetName val="19.1,1Cerradura baños y aulas"/>
      <sheetName val="19.3.1Espejo"/>
      <sheetName val="20,4,3Jardinera"/>
      <sheetName val="21.1.3Aseo "/>
      <sheetName val="20,2,6Adoquin gress"/>
      <sheetName val="1.2.1. Instalacion prov. agua"/>
      <sheetName val="1.2.2. Instalacion prov. energi"/>
      <sheetName val="1.2.3. Instalacion prov. tel."/>
      <sheetName val="5.1.3.1bloque en concreto estru"/>
      <sheetName val="Concreto de 4000 psi "/>
      <sheetName val="Concreto de 3500 psi "/>
      <sheetName val="APU 12"/>
      <sheetName val="APU 11"/>
      <sheetName val="APU 10"/>
      <sheetName val="APU 9"/>
      <sheetName val="APU 8"/>
      <sheetName val="APU 7"/>
      <sheetName val="APU 6"/>
      <sheetName val="APU 5"/>
      <sheetName val="APU 4"/>
      <sheetName val="APU 3"/>
      <sheetName val="APU 2"/>
      <sheetName val="APU 1"/>
      <sheetName val="5.2.2. Ladrillo Prensado"/>
      <sheetName val="10.3.3.4.1. GUARDAESCOBA EN CEM"/>
      <sheetName val="Hoja13"/>
      <sheetName val="3.1.4. ACCESORIO SANIT."/>
      <sheetName val="21.1.2.aseo muros interiores"/>
      <sheetName val="21.1.4.RETIRO DE ESCOMBROS"/>
      <sheetName val="21.1.2. ASEO FACHADAS"/>
    </sheetNames>
    <sheetDataSet>
      <sheetData sheetId="0"/>
      <sheetData sheetId="1"/>
      <sheetData sheetId="2"/>
      <sheetData sheetId="3"/>
      <sheetData sheetId="4"/>
      <sheetData sheetId="5"/>
      <sheetData sheetId="6"/>
      <sheetData sheetId="7"/>
      <sheetData sheetId="8">
        <row r="16">
          <cell r="A16" t="str">
            <v>Cama-baja</v>
          </cell>
        </row>
        <row r="17">
          <cell r="A17" t="str">
            <v>Camión 4 Toneladas</v>
          </cell>
        </row>
        <row r="18">
          <cell r="A18" t="str">
            <v>Camión 8 Toneladas</v>
          </cell>
        </row>
        <row r="19">
          <cell r="A19" t="str">
            <v>Campero</v>
          </cell>
        </row>
        <row r="20">
          <cell r="A20" t="str">
            <v>Chalupa</v>
          </cell>
        </row>
        <row r="21">
          <cell r="A21" t="str">
            <v>Volqueta c/operario y combustible 5,5m3 max 30 Km</v>
          </cell>
        </row>
        <row r="22">
          <cell r="A22" t="str">
            <v>Volqueta c/operario y combustible 6m3 max  30 Km</v>
          </cell>
        </row>
        <row r="23">
          <cell r="A23" t="str">
            <v>Carretilla</v>
          </cell>
        </row>
      </sheetData>
      <sheetData sheetId="9">
        <row r="16">
          <cell r="A16" t="str">
            <v>Cargador tipo Cat - 904</v>
          </cell>
          <cell r="B16" t="str">
            <v>DIA</v>
          </cell>
          <cell r="C16">
            <v>43750</v>
          </cell>
          <cell r="E16">
            <v>350000</v>
          </cell>
          <cell r="F16">
            <v>4.2500000000000003E-2</v>
          </cell>
          <cell r="G16">
            <v>364875</v>
          </cell>
        </row>
        <row r="17">
          <cell r="A17" t="str">
            <v>Compresor</v>
          </cell>
          <cell r="B17" t="str">
            <v>DIA</v>
          </cell>
          <cell r="C17">
            <v>6250</v>
          </cell>
          <cell r="E17">
            <v>50000</v>
          </cell>
          <cell r="F17">
            <v>4.2500000000000003E-2</v>
          </cell>
          <cell r="G17">
            <v>52125</v>
          </cell>
        </row>
        <row r="18">
          <cell r="A18" t="str">
            <v>Compresor 2 martillos 185 PCM</v>
          </cell>
          <cell r="B18" t="str">
            <v>DIA</v>
          </cell>
          <cell r="C18">
            <v>34800</v>
          </cell>
          <cell r="E18">
            <v>278400</v>
          </cell>
          <cell r="F18">
            <v>4.2500000000000003E-2</v>
          </cell>
          <cell r="G18">
            <v>290232</v>
          </cell>
        </row>
        <row r="19">
          <cell r="A19" t="str">
            <v>Cortadora</v>
          </cell>
          <cell r="B19" t="str">
            <v>DIA</v>
          </cell>
          <cell r="C19">
            <v>3375</v>
          </cell>
          <cell r="E19">
            <v>27000</v>
          </cell>
          <cell r="F19">
            <v>4.2500000000000003E-2</v>
          </cell>
          <cell r="G19">
            <v>28148</v>
          </cell>
        </row>
        <row r="20">
          <cell r="A20" t="str">
            <v>Equipo de topografía</v>
          </cell>
          <cell r="B20" t="str">
            <v>DIA</v>
          </cell>
          <cell r="C20">
            <v>10000</v>
          </cell>
          <cell r="E20">
            <v>80000</v>
          </cell>
          <cell r="F20">
            <v>4.2500000000000003E-2</v>
          </cell>
          <cell r="G20">
            <v>83400</v>
          </cell>
        </row>
        <row r="21">
          <cell r="A21" t="str">
            <v>Equipo de Soldadura</v>
          </cell>
          <cell r="B21" t="str">
            <v>DIA</v>
          </cell>
          <cell r="C21">
            <v>2900</v>
          </cell>
          <cell r="E21">
            <v>23200</v>
          </cell>
          <cell r="F21">
            <v>4.2500000000000003E-2</v>
          </cell>
          <cell r="G21">
            <v>24186</v>
          </cell>
        </row>
        <row r="22">
          <cell r="A22" t="str">
            <v>Figuradora</v>
          </cell>
          <cell r="B22" t="str">
            <v>DIA</v>
          </cell>
          <cell r="C22">
            <v>2500</v>
          </cell>
          <cell r="E22">
            <v>20000</v>
          </cell>
          <cell r="F22">
            <v>4.2500000000000003E-2</v>
          </cell>
          <cell r="G22">
            <v>20850</v>
          </cell>
        </row>
        <row r="23">
          <cell r="A23" t="str">
            <v>Pulidora</v>
          </cell>
          <cell r="B23" t="str">
            <v>DIA</v>
          </cell>
          <cell r="C23">
            <v>2625</v>
          </cell>
          <cell r="E23">
            <v>21000</v>
          </cell>
          <cell r="F23">
            <v>4.2500000000000003E-2</v>
          </cell>
          <cell r="G23">
            <v>21893</v>
          </cell>
        </row>
        <row r="24">
          <cell r="A24" t="str">
            <v>Pulidora pisos incluye piedras y ceras</v>
          </cell>
          <cell r="B24" t="str">
            <v>DIA</v>
          </cell>
          <cell r="C24">
            <v>8500</v>
          </cell>
          <cell r="E24">
            <v>68000</v>
          </cell>
          <cell r="F24">
            <v>4.2500000000000003E-2</v>
          </cell>
          <cell r="G24">
            <v>70890</v>
          </cell>
        </row>
        <row r="25">
          <cell r="A25" t="str">
            <v>Formaleta</v>
          </cell>
          <cell r="B25" t="str">
            <v>DIA</v>
          </cell>
          <cell r="C25">
            <v>287.5</v>
          </cell>
          <cell r="E25">
            <v>4640</v>
          </cell>
          <cell r="F25">
            <v>4.2500000000000003E-2</v>
          </cell>
          <cell r="G25">
            <v>4837</v>
          </cell>
        </row>
        <row r="26">
          <cell r="A26" t="str">
            <v>Formaleta entrepiso por 4 semanas M2</v>
          </cell>
          <cell r="B26" t="str">
            <v>DIA</v>
          </cell>
          <cell r="C26">
            <v>62.5</v>
          </cell>
          <cell r="E26">
            <v>500</v>
          </cell>
          <cell r="F26">
            <v>4.2500000000000003E-2</v>
          </cell>
          <cell r="G26">
            <v>521</v>
          </cell>
        </row>
        <row r="27">
          <cell r="A27" t="str">
            <v>Formaleta entrepiso M2</v>
          </cell>
          <cell r="B27" t="str">
            <v>DIA</v>
          </cell>
          <cell r="C27">
            <v>31.25</v>
          </cell>
          <cell r="E27">
            <v>250</v>
          </cell>
          <cell r="F27">
            <v>4.2500000000000003E-2</v>
          </cell>
          <cell r="G27">
            <v>261</v>
          </cell>
        </row>
        <row r="28">
          <cell r="A28" t="str">
            <v>Herramienta Eléctrica</v>
          </cell>
          <cell r="B28" t="str">
            <v>DIA</v>
          </cell>
          <cell r="C28">
            <v>684.93150684931504</v>
          </cell>
          <cell r="E28">
            <v>5000</v>
          </cell>
          <cell r="F28">
            <v>4.2500000000000003E-2</v>
          </cell>
          <cell r="G28">
            <v>5213</v>
          </cell>
        </row>
        <row r="29">
          <cell r="A29" t="str">
            <v>Herramienta menor</v>
          </cell>
          <cell r="B29" t="str">
            <v>DIA</v>
          </cell>
          <cell r="C29">
            <v>1000</v>
          </cell>
          <cell r="E29">
            <v>1000</v>
          </cell>
          <cell r="F29">
            <v>4.2500000000000003E-2</v>
          </cell>
          <cell r="G29">
            <v>1000</v>
          </cell>
        </row>
        <row r="30">
          <cell r="A30" t="str">
            <v>Mezcladora a gasolina</v>
          </cell>
          <cell r="B30" t="str">
            <v>DIA</v>
          </cell>
          <cell r="C30">
            <v>4375</v>
          </cell>
          <cell r="E30">
            <v>35000</v>
          </cell>
          <cell r="F30">
            <v>4.2500000000000003E-2</v>
          </cell>
          <cell r="G30">
            <v>36488</v>
          </cell>
        </row>
        <row r="31">
          <cell r="A31" t="str">
            <v>Motosierra profesional</v>
          </cell>
          <cell r="B31" t="str">
            <v>DIA</v>
          </cell>
          <cell r="C31">
            <v>18000</v>
          </cell>
          <cell r="E31">
            <v>144000</v>
          </cell>
          <cell r="F31">
            <v>4.2500000000000003E-2</v>
          </cell>
          <cell r="G31">
            <v>150120</v>
          </cell>
        </row>
        <row r="32">
          <cell r="A32" t="str">
            <v>Andamio metálico</v>
          </cell>
          <cell r="B32" t="str">
            <v>DIA</v>
          </cell>
          <cell r="C32">
            <v>111.25</v>
          </cell>
          <cell r="E32">
            <v>890</v>
          </cell>
          <cell r="F32">
            <v>4.2500000000000003E-2</v>
          </cell>
          <cell r="G32">
            <v>928</v>
          </cell>
        </row>
        <row r="33">
          <cell r="A33" t="str">
            <v xml:space="preserve">Paral metálico </v>
          </cell>
          <cell r="B33" t="str">
            <v>DIA</v>
          </cell>
          <cell r="C33">
            <v>68.75</v>
          </cell>
          <cell r="E33">
            <v>550</v>
          </cell>
          <cell r="F33">
            <v>4.2500000000000003E-2</v>
          </cell>
          <cell r="G33">
            <v>573</v>
          </cell>
        </row>
        <row r="34">
          <cell r="A34" t="str">
            <v>Paral telescopico</v>
          </cell>
          <cell r="B34" t="str">
            <v>DIA</v>
          </cell>
          <cell r="C34">
            <v>219.5</v>
          </cell>
          <cell r="E34">
            <v>1756</v>
          </cell>
          <cell r="F34">
            <v>4.2500000000000003E-2</v>
          </cell>
          <cell r="G34">
            <v>1831</v>
          </cell>
        </row>
        <row r="35">
          <cell r="A35" t="str">
            <v>Poleas y Cuerdas</v>
          </cell>
          <cell r="B35" t="str">
            <v>DIA</v>
          </cell>
          <cell r="C35">
            <v>4500</v>
          </cell>
          <cell r="E35">
            <v>36000</v>
          </cell>
          <cell r="F35">
            <v>4.2500000000000003E-2</v>
          </cell>
          <cell r="G35">
            <v>37530</v>
          </cell>
        </row>
        <row r="36">
          <cell r="A36" t="str">
            <v>Rana</v>
          </cell>
          <cell r="B36" t="str">
            <v>DIA</v>
          </cell>
          <cell r="C36">
            <v>4600</v>
          </cell>
          <cell r="E36">
            <v>36800</v>
          </cell>
          <cell r="F36">
            <v>4.2500000000000003E-2</v>
          </cell>
          <cell r="G36">
            <v>38364</v>
          </cell>
        </row>
        <row r="37">
          <cell r="A37" t="str">
            <v>Retroexcavadora</v>
          </cell>
          <cell r="B37" t="str">
            <v>DIA</v>
          </cell>
          <cell r="C37">
            <v>50000</v>
          </cell>
          <cell r="E37">
            <v>400000</v>
          </cell>
          <cell r="F37">
            <v>4.2500000000000003E-2</v>
          </cell>
          <cell r="G37">
            <v>417000</v>
          </cell>
        </row>
        <row r="38">
          <cell r="A38" t="str">
            <v>Retroexcavadora llantas Tipo Cat 428</v>
          </cell>
          <cell r="B38" t="str">
            <v>DIA</v>
          </cell>
          <cell r="C38">
            <v>50000</v>
          </cell>
          <cell r="E38">
            <v>400000</v>
          </cell>
          <cell r="F38">
            <v>4.2500000000000003E-2</v>
          </cell>
          <cell r="G38">
            <v>417000</v>
          </cell>
        </row>
        <row r="39">
          <cell r="A39" t="str">
            <v>Tanque de agua</v>
          </cell>
          <cell r="B39" t="str">
            <v>DIA</v>
          </cell>
          <cell r="C39">
            <v>8125</v>
          </cell>
          <cell r="E39">
            <v>65000</v>
          </cell>
          <cell r="F39">
            <v>4.2500000000000003E-2</v>
          </cell>
          <cell r="G39">
            <v>67763</v>
          </cell>
        </row>
        <row r="40">
          <cell r="A40" t="str">
            <v>Taladro Industrial</v>
          </cell>
          <cell r="B40" t="str">
            <v>DIA</v>
          </cell>
          <cell r="C40">
            <v>4375</v>
          </cell>
          <cell r="E40">
            <v>35000</v>
          </cell>
          <cell r="F40">
            <v>4.2500000000000003E-2</v>
          </cell>
          <cell r="G40">
            <v>36488</v>
          </cell>
        </row>
        <row r="41">
          <cell r="A41" t="str">
            <v>Vibrocompactador a gasolina</v>
          </cell>
          <cell r="B41" t="str">
            <v>DIA</v>
          </cell>
          <cell r="C41">
            <v>25000</v>
          </cell>
          <cell r="E41">
            <v>200000</v>
          </cell>
          <cell r="F41">
            <v>4.2500000000000003E-2</v>
          </cell>
          <cell r="G41">
            <v>208500</v>
          </cell>
        </row>
        <row r="42">
          <cell r="A42" t="str">
            <v>Vibrador electrico concreto 110</v>
          </cell>
          <cell r="B42" t="str">
            <v>DIA</v>
          </cell>
          <cell r="C42">
            <v>3750</v>
          </cell>
          <cell r="E42">
            <v>30000</v>
          </cell>
          <cell r="F42">
            <v>4.2500000000000003E-2</v>
          </cell>
          <cell r="G42">
            <v>31275</v>
          </cell>
        </row>
        <row r="43">
          <cell r="A43" t="str">
            <v>Vibrador a gasolina</v>
          </cell>
          <cell r="B43" t="str">
            <v>DIA</v>
          </cell>
          <cell r="C43">
            <v>3762.5</v>
          </cell>
          <cell r="E43">
            <v>30100</v>
          </cell>
          <cell r="F43">
            <v>4.2500000000000003E-2</v>
          </cell>
          <cell r="G43">
            <v>31379</v>
          </cell>
        </row>
        <row r="44">
          <cell r="A44" t="str">
            <v>Volqueta (6m3/Operario y combustible)</v>
          </cell>
          <cell r="B44" t="str">
            <v>DIA</v>
          </cell>
          <cell r="C44">
            <v>13750</v>
          </cell>
          <cell r="E44">
            <v>110000</v>
          </cell>
          <cell r="F44">
            <v>4.2500000000000003E-2</v>
          </cell>
          <cell r="G44">
            <v>114675</v>
          </cell>
        </row>
      </sheetData>
      <sheetData sheetId="10"/>
      <sheetData sheetId="11">
        <row r="21">
          <cell r="A21" t="str">
            <v>Excavaciones</v>
          </cell>
          <cell r="E21">
            <v>3</v>
          </cell>
          <cell r="F21" t="str">
            <v>Ayudante</v>
          </cell>
          <cell r="G21">
            <v>145592</v>
          </cell>
          <cell r="H21">
            <v>0</v>
          </cell>
          <cell r="I21">
            <v>145592.30249999999</v>
          </cell>
        </row>
        <row r="22">
          <cell r="A22" t="str">
            <v>Enchapes y acabados</v>
          </cell>
          <cell r="B22">
            <v>1</v>
          </cell>
          <cell r="C22" t="str">
            <v>oficial</v>
          </cell>
          <cell r="E22">
            <v>1</v>
          </cell>
          <cell r="F22" t="str">
            <v>Ayudante</v>
          </cell>
          <cell r="G22">
            <v>115312</v>
          </cell>
          <cell r="H22">
            <v>0</v>
          </cell>
          <cell r="I22">
            <v>115312.311</v>
          </cell>
        </row>
        <row r="23">
          <cell r="A23" t="str">
            <v>Cuadrilla Demoliciones</v>
          </cell>
          <cell r="E23">
            <v>2</v>
          </cell>
          <cell r="F23" t="str">
            <v>Ayudante</v>
          </cell>
          <cell r="G23">
            <v>97062</v>
          </cell>
          <cell r="H23">
            <v>0</v>
          </cell>
          <cell r="I23">
            <v>97061.535000000003</v>
          </cell>
        </row>
        <row r="24">
          <cell r="A24" t="str">
            <v>Excavaciones en roca</v>
          </cell>
          <cell r="B24">
            <v>1</v>
          </cell>
          <cell r="C24" t="str">
            <v>Oficial</v>
          </cell>
          <cell r="D24" t="str">
            <v>+</v>
          </cell>
          <cell r="E24">
            <v>3</v>
          </cell>
          <cell r="F24" t="str">
            <v>Ayudante</v>
          </cell>
          <cell r="G24">
            <v>212374</v>
          </cell>
          <cell r="H24">
            <v>0</v>
          </cell>
          <cell r="I24">
            <v>212373.84599999999</v>
          </cell>
        </row>
        <row r="25">
          <cell r="A25" t="str">
            <v>Albañilería</v>
          </cell>
          <cell r="B25">
            <v>2</v>
          </cell>
          <cell r="C25" t="str">
            <v>Oficial</v>
          </cell>
          <cell r="D25" t="str">
            <v>+</v>
          </cell>
          <cell r="E25">
            <v>1</v>
          </cell>
          <cell r="F25" t="str">
            <v>Ayudante</v>
          </cell>
          <cell r="G25">
            <v>182094</v>
          </cell>
          <cell r="H25">
            <v>0</v>
          </cell>
          <cell r="I25">
            <v>182093.85450000002</v>
          </cell>
        </row>
        <row r="26">
          <cell r="A26" t="str">
            <v>Estructuras</v>
          </cell>
          <cell r="B26">
            <v>2</v>
          </cell>
          <cell r="C26" t="str">
            <v>Oficial</v>
          </cell>
          <cell r="D26" t="str">
            <v>+</v>
          </cell>
          <cell r="E26">
            <v>3</v>
          </cell>
          <cell r="F26" t="str">
            <v>Ayudante</v>
          </cell>
          <cell r="G26">
            <v>279155</v>
          </cell>
          <cell r="H26">
            <v>0</v>
          </cell>
          <cell r="I26">
            <v>279155.38949999999</v>
          </cell>
        </row>
        <row r="27">
          <cell r="A27" t="str">
            <v>Topografía</v>
          </cell>
          <cell r="B27">
            <v>1</v>
          </cell>
          <cell r="C27" t="str">
            <v>Oficial</v>
          </cell>
          <cell r="D27" t="str">
            <v>+</v>
          </cell>
          <cell r="E27">
            <v>3</v>
          </cell>
          <cell r="F27" t="str">
            <v>Ayudante</v>
          </cell>
          <cell r="G27">
            <v>233611</v>
          </cell>
          <cell r="H27">
            <v>0</v>
          </cell>
          <cell r="I27">
            <v>233611.23060000001</v>
          </cell>
        </row>
        <row r="28">
          <cell r="A28" t="str">
            <v>Instalaciones</v>
          </cell>
          <cell r="B28">
            <v>2</v>
          </cell>
          <cell r="C28" t="str">
            <v>Oficial</v>
          </cell>
          <cell r="D28" t="str">
            <v>+</v>
          </cell>
          <cell r="E28">
            <v>2</v>
          </cell>
          <cell r="F28" t="str">
            <v>Ayudante</v>
          </cell>
          <cell r="G28">
            <v>253687</v>
          </cell>
          <cell r="H28">
            <v>0</v>
          </cell>
          <cell r="I28">
            <v>253687.08420000001</v>
          </cell>
        </row>
        <row r="29">
          <cell r="A29" t="str">
            <v>Cuadrilla 1 - 4</v>
          </cell>
          <cell r="B29">
            <v>1</v>
          </cell>
          <cell r="C29" t="str">
            <v>Oficial</v>
          </cell>
          <cell r="D29" t="str">
            <v>+</v>
          </cell>
          <cell r="E29">
            <v>4</v>
          </cell>
          <cell r="F29" t="str">
            <v>Ayudante</v>
          </cell>
          <cell r="G29">
            <v>313086</v>
          </cell>
          <cell r="H29">
            <v>0</v>
          </cell>
          <cell r="I29">
            <v>313085.53619999997</v>
          </cell>
        </row>
        <row r="30">
          <cell r="A30" t="str">
            <v>Cuadrilla 1 - 1</v>
          </cell>
          <cell r="B30">
            <v>1</v>
          </cell>
          <cell r="C30" t="str">
            <v>Oficial</v>
          </cell>
          <cell r="D30" t="str">
            <v>+</v>
          </cell>
          <cell r="E30">
            <v>1</v>
          </cell>
          <cell r="F30" t="str">
            <v>Ayudante</v>
          </cell>
          <cell r="G30">
            <v>138375</v>
          </cell>
          <cell r="H30">
            <v>0</v>
          </cell>
          <cell r="I30">
            <v>138374.7732</v>
          </cell>
        </row>
        <row r="31">
          <cell r="A31" t="str">
            <v>Cuadrilla 1 - 3</v>
          </cell>
          <cell r="B31">
            <v>1</v>
          </cell>
          <cell r="C31" t="str">
            <v>Oficial</v>
          </cell>
          <cell r="D31" t="str">
            <v>+</v>
          </cell>
          <cell r="E31">
            <v>3</v>
          </cell>
          <cell r="F31" t="str">
            <v>Ayudante</v>
          </cell>
          <cell r="G31">
            <v>212374</v>
          </cell>
          <cell r="H31">
            <v>0</v>
          </cell>
          <cell r="I31">
            <v>212373.84599999999</v>
          </cell>
        </row>
        <row r="32">
          <cell r="A32" t="str">
            <v>Cuadrilla 1 - 6</v>
          </cell>
          <cell r="B32">
            <v>1</v>
          </cell>
          <cell r="C32" t="str">
            <v>Oficial</v>
          </cell>
          <cell r="D32" t="str">
            <v>+</v>
          </cell>
          <cell r="E32">
            <v>6</v>
          </cell>
          <cell r="F32" t="str">
            <v>Ayudante</v>
          </cell>
          <cell r="G32">
            <v>357966</v>
          </cell>
          <cell r="H32">
            <v>0</v>
          </cell>
          <cell r="I32">
            <v>357966.14850000001</v>
          </cell>
        </row>
        <row r="33">
          <cell r="A33" t="str">
            <v>Subcontrato Hidraúlico y Sanitario</v>
          </cell>
          <cell r="B33">
            <v>1</v>
          </cell>
          <cell r="C33" t="str">
            <v>Oficial</v>
          </cell>
          <cell r="D33" t="str">
            <v>+</v>
          </cell>
          <cell r="E33">
            <v>1</v>
          </cell>
          <cell r="F33" t="str">
            <v>Ayudante</v>
          </cell>
          <cell r="G33">
            <v>126844</v>
          </cell>
          <cell r="H33">
            <v>0</v>
          </cell>
          <cell r="I33">
            <v>126843.54210000001</v>
          </cell>
        </row>
        <row r="34">
          <cell r="A34" t="str">
            <v>Subcontrato Carpinteria metálica</v>
          </cell>
          <cell r="B34">
            <v>1</v>
          </cell>
          <cell r="C34" t="str">
            <v>Oficial</v>
          </cell>
          <cell r="D34" t="str">
            <v>+</v>
          </cell>
          <cell r="E34">
            <v>1</v>
          </cell>
          <cell r="F34" t="str">
            <v>Ayudante</v>
          </cell>
          <cell r="G34">
            <v>138374.7732</v>
          </cell>
          <cell r="H34">
            <v>0</v>
          </cell>
          <cell r="I34">
            <v>132609.15764999998</v>
          </cell>
        </row>
        <row r="35">
          <cell r="A35" t="str">
            <v>Subcontrato Eléctrico</v>
          </cell>
          <cell r="B35">
            <v>1</v>
          </cell>
          <cell r="C35" t="str">
            <v xml:space="preserve">Oficial </v>
          </cell>
          <cell r="D35" t="str">
            <v>+</v>
          </cell>
          <cell r="E35">
            <v>1</v>
          </cell>
          <cell r="F35" t="str">
            <v>Ayudante</v>
          </cell>
          <cell r="G35">
            <v>164896.60472999999</v>
          </cell>
          <cell r="H35">
            <v>0</v>
          </cell>
          <cell r="I35">
            <v>164896.60472999999</v>
          </cell>
        </row>
        <row r="36">
          <cell r="A36" t="str">
            <v>Carpintería</v>
          </cell>
          <cell r="B36">
            <v>1</v>
          </cell>
          <cell r="C36" t="str">
            <v>Oficial</v>
          </cell>
          <cell r="D36" t="str">
            <v>+</v>
          </cell>
          <cell r="E36">
            <v>2</v>
          </cell>
          <cell r="F36" t="str">
            <v>Ayudante</v>
          </cell>
          <cell r="G36">
            <v>196612</v>
          </cell>
          <cell r="H36">
            <v>0</v>
          </cell>
          <cell r="I36">
            <v>196611.6942</v>
          </cell>
        </row>
        <row r="37">
          <cell r="A37" t="str">
            <v>Pintura</v>
          </cell>
          <cell r="B37">
            <v>2</v>
          </cell>
          <cell r="C37" t="str">
            <v>Oficial</v>
          </cell>
          <cell r="D37" t="str">
            <v>+</v>
          </cell>
          <cell r="E37">
            <v>1</v>
          </cell>
          <cell r="F37" t="str">
            <v>Ayudante</v>
          </cell>
          <cell r="G37">
            <v>209408</v>
          </cell>
          <cell r="H37">
            <v>0</v>
          </cell>
          <cell r="I37">
            <v>209407.93267499999</v>
          </cell>
        </row>
        <row r="38">
          <cell r="A38" t="str">
            <v>Mampostería</v>
          </cell>
          <cell r="B38">
            <v>2</v>
          </cell>
          <cell r="C38" t="str">
            <v>Oficial</v>
          </cell>
          <cell r="D38" t="str">
            <v>+</v>
          </cell>
          <cell r="E38">
            <v>1</v>
          </cell>
          <cell r="F38" t="str">
            <v>Ayudante</v>
          </cell>
          <cell r="G38">
            <v>182094</v>
          </cell>
          <cell r="H38">
            <v>0</v>
          </cell>
          <cell r="I38">
            <v>182093.85450000002</v>
          </cell>
        </row>
        <row r="39">
          <cell r="A39" t="str">
            <v>Vías</v>
          </cell>
          <cell r="B39">
            <v>3</v>
          </cell>
          <cell r="C39" t="str">
            <v>Oficial</v>
          </cell>
          <cell r="D39" t="str">
            <v>+</v>
          </cell>
          <cell r="E39">
            <v>4</v>
          </cell>
          <cell r="F39" t="str">
            <v>Ayudante</v>
          </cell>
          <cell r="G39">
            <v>453638</v>
          </cell>
          <cell r="H39">
            <v>0</v>
          </cell>
          <cell r="I39">
            <v>453637.85557499994</v>
          </cell>
        </row>
      </sheetData>
      <sheetData sheetId="12">
        <row r="11">
          <cell r="A11" t="str">
            <v>Cemento</v>
          </cell>
        </row>
        <row r="12">
          <cell r="A12" t="str">
            <v>Hierro 60.000</v>
          </cell>
        </row>
        <row r="13">
          <cell r="A13" t="str">
            <v>Arena p/ Mortero</v>
          </cell>
        </row>
        <row r="14">
          <cell r="A14" t="str">
            <v>Arena p/ Concreto</v>
          </cell>
        </row>
        <row r="15">
          <cell r="A15" t="str">
            <v>Gravilla</v>
          </cell>
        </row>
        <row r="16">
          <cell r="A16" t="str">
            <v xml:space="preserve">Caja de Inspeccion 60 x 60 u </v>
          </cell>
        </row>
        <row r="17">
          <cell r="A17" t="str">
            <v>Viga de Cimentacion - APU.</v>
          </cell>
        </row>
        <row r="18">
          <cell r="A18" t="str">
            <v>Viga Aerea - APU.</v>
          </cell>
        </row>
        <row r="19">
          <cell r="A19" t="str">
            <v>Piso (enchape aulas-) APU.</v>
          </cell>
        </row>
        <row r="20">
          <cell r="A20" t="str">
            <v>Enchape Pared Baños - APU.</v>
          </cell>
        </row>
        <row r="21">
          <cell r="A21" t="str">
            <v>Aparato Sanitario - APU.</v>
          </cell>
        </row>
        <row r="22">
          <cell r="A22" t="str">
            <v>Lampara Fluorecente - APU.</v>
          </cell>
        </row>
        <row r="23">
          <cell r="A23" t="str">
            <v>Mano de Obra Oficial.</v>
          </cell>
        </row>
        <row r="24">
          <cell r="A24" t="str">
            <v>Mano de Obra Ayudante.</v>
          </cell>
        </row>
        <row r="25">
          <cell r="A25" t="str">
            <v>Agua</v>
          </cell>
        </row>
        <row r="26">
          <cell r="A26" t="str">
            <v>Abrazadera metálica</v>
          </cell>
        </row>
        <row r="27">
          <cell r="A27" t="str">
            <v>Abrazadera metálica 1"</v>
          </cell>
        </row>
        <row r="28">
          <cell r="A28" t="str">
            <v>Abrazadera metálica 1 1/4"</v>
          </cell>
        </row>
        <row r="29">
          <cell r="A29" t="str">
            <v>Abrazadera metálica 1 1/2"</v>
          </cell>
        </row>
        <row r="30">
          <cell r="A30" t="str">
            <v>Abrazadera metálica 2"</v>
          </cell>
        </row>
        <row r="31">
          <cell r="A31" t="str">
            <v>Ad.Terminal cond.1"</v>
          </cell>
        </row>
        <row r="32">
          <cell r="A32" t="str">
            <v>Ad.Terminal cond.3/4"</v>
          </cell>
        </row>
        <row r="33">
          <cell r="A33" t="str">
            <v>Ad.Terminal cond.1/2"</v>
          </cell>
        </row>
        <row r="34">
          <cell r="A34" t="str">
            <v>Adoquín peatonal Santa Fe</v>
          </cell>
        </row>
        <row r="35">
          <cell r="A35" t="str">
            <v>Adoquin gress</v>
          </cell>
        </row>
        <row r="36">
          <cell r="A36" t="str">
            <v>Accesorios PVC-P 2"</v>
          </cell>
        </row>
        <row r="37">
          <cell r="A37" t="str">
            <v>Accesorios PVC-P 1 1/2"</v>
          </cell>
        </row>
        <row r="38">
          <cell r="A38" t="str">
            <v>Accesorios PVC-P 1 1/4"</v>
          </cell>
        </row>
        <row r="39">
          <cell r="A39" t="str">
            <v>Accesorios PVC-P 1"</v>
          </cell>
        </row>
        <row r="40">
          <cell r="A40" t="str">
            <v>Accesorios PVC-P 3/4"</v>
          </cell>
        </row>
        <row r="41">
          <cell r="A41" t="str">
            <v>Accesorios PVC-P 1/2"</v>
          </cell>
        </row>
        <row r="42">
          <cell r="A42" t="str">
            <v>Accesorios - Codo de 90° 4"</v>
          </cell>
        </row>
        <row r="43">
          <cell r="A43" t="str">
            <v>Accesorios - Codo de 90° 3"</v>
          </cell>
        </row>
        <row r="44">
          <cell r="A44" t="str">
            <v>Accesorios - Codo de 90° 2"</v>
          </cell>
        </row>
        <row r="45">
          <cell r="A45" t="str">
            <v>Accesorios - Y de 4"</v>
          </cell>
        </row>
        <row r="46">
          <cell r="A46" t="str">
            <v>Accesorios - Y de 3"</v>
          </cell>
        </row>
        <row r="47">
          <cell r="A47" t="str">
            <v xml:space="preserve">Acero 60,000 p.s.i. </v>
          </cell>
        </row>
        <row r="48">
          <cell r="A48" t="str">
            <v>Acero 37,000 p.s.i.</v>
          </cell>
        </row>
        <row r="49">
          <cell r="A49" t="str">
            <v>Acero de refuerzo 60000 PSI</v>
          </cell>
        </row>
        <row r="50">
          <cell r="A50" t="str">
            <v>Acero figurado 60,000 p.s.i. 1/2"</v>
          </cell>
        </row>
        <row r="51">
          <cell r="A51" t="str">
            <v xml:space="preserve">Acero figurado 34,000 p.s.i. </v>
          </cell>
        </row>
        <row r="52">
          <cell r="A52" t="str">
            <v>A.C.P.M.</v>
          </cell>
        </row>
        <row r="53">
          <cell r="A53" t="str">
            <v>Adaptador conduit de 1/2"</v>
          </cell>
        </row>
        <row r="54">
          <cell r="A54" t="str">
            <v>Adaptador macho PVC de 1/2"</v>
          </cell>
        </row>
        <row r="55">
          <cell r="A55" t="str">
            <v>Adaptador macho PVC de 1"</v>
          </cell>
        </row>
        <row r="56">
          <cell r="A56" t="str">
            <v>Adaptador macho PVC de 2 plg</v>
          </cell>
        </row>
        <row r="57">
          <cell r="A57" t="str">
            <v>Agarraderas metálicas l=0.10</v>
          </cell>
        </row>
        <row r="58">
          <cell r="A58" t="str">
            <v>Aislador de carrete en porcelana</v>
          </cell>
        </row>
        <row r="59">
          <cell r="A59" t="str">
            <v>Alambre cobre THHN ·6 AWG</v>
          </cell>
        </row>
        <row r="60">
          <cell r="A60" t="str">
            <v>Alambre cobre THHN ·8 AWG</v>
          </cell>
        </row>
        <row r="61">
          <cell r="A61" t="str">
            <v>Alambre cobre THW 10 AWG</v>
          </cell>
        </row>
        <row r="62">
          <cell r="A62" t="str">
            <v>Alambre cobre THW 12 AWG</v>
          </cell>
        </row>
        <row r="63">
          <cell r="A63" t="str">
            <v>Alambre cobre THW 14 AWG</v>
          </cell>
        </row>
        <row r="64">
          <cell r="A64" t="str">
            <v>Alambre de cobre 12 THHN</v>
          </cell>
        </row>
        <row r="65">
          <cell r="A65" t="str">
            <v>Alambre Cu desnudo AWG 10</v>
          </cell>
        </row>
        <row r="66">
          <cell r="A66" t="str">
            <v>Alambre de cobre 12 AWG desnudo</v>
          </cell>
        </row>
        <row r="67">
          <cell r="A67" t="str">
            <v>Alambre Cu desnudo AWG 14 x kg</v>
          </cell>
        </row>
        <row r="68">
          <cell r="A68" t="str">
            <v>Alambre Cu desnudo AWG 14 x ML</v>
          </cell>
        </row>
        <row r="69">
          <cell r="A69" t="str">
            <v>Alambre negro Cal. 18</v>
          </cell>
        </row>
        <row r="70">
          <cell r="A70" t="str">
            <v>Alambre Teléfono 2x22 estañado</v>
          </cell>
        </row>
        <row r="71">
          <cell r="A71" t="str">
            <v>Alambre Teléfono 2x22 trenzado</v>
          </cell>
        </row>
        <row r="72">
          <cell r="A72" t="str">
            <v>Alquiler Campamento 20 a 60 M2</v>
          </cell>
        </row>
        <row r="73">
          <cell r="A73" t="str">
            <v>Alumol Sika</v>
          </cell>
        </row>
        <row r="74">
          <cell r="A74" t="str">
            <v>Anclajes con resina epoxica</v>
          </cell>
        </row>
        <row r="75">
          <cell r="A75" t="str">
            <v>Angulo 3/4 x 1/8</v>
          </cell>
        </row>
        <row r="76">
          <cell r="A76" t="str">
            <v>Angulo 1" x 1" x 3/16"</v>
          </cell>
        </row>
        <row r="77">
          <cell r="A77" t="str">
            <v>Anticorrosivo rojo claro PHLC</v>
          </cell>
        </row>
        <row r="78">
          <cell r="A78" t="str">
            <v>Arbol especie local de 1,80 a 2,00 mts</v>
          </cell>
        </row>
        <row r="79">
          <cell r="A79" t="str">
            <v>Arena de río</v>
          </cell>
        </row>
        <row r="80">
          <cell r="A80" t="str">
            <v>Arena Blanca</v>
          </cell>
        </row>
        <row r="81">
          <cell r="A81" t="str">
            <v>Arena de peña</v>
          </cell>
        </row>
        <row r="82">
          <cell r="A82" t="str">
            <v xml:space="preserve">Arena fina </v>
          </cell>
        </row>
        <row r="83">
          <cell r="A83" t="str">
            <v>Arena lavada de pozo</v>
          </cell>
        </row>
        <row r="84">
          <cell r="A84" t="str">
            <v xml:space="preserve">Arena lavada blanca </v>
          </cell>
        </row>
        <row r="85">
          <cell r="A85" t="str">
            <v>Arena de río (viaje 5 m3)</v>
          </cell>
        </row>
        <row r="86">
          <cell r="A86" t="str">
            <v>Automatico Industrial 3*40 A</v>
          </cell>
        </row>
        <row r="87">
          <cell r="A87" t="str">
            <v>Automatico Enchufable 1*20 A</v>
          </cell>
        </row>
        <row r="88">
          <cell r="A88" t="str">
            <v>Baldosin cerámico blanco 30 x 30</v>
          </cell>
        </row>
        <row r="89">
          <cell r="A89" t="str">
            <v>Baldosin cerámico cristanac corona 32,4 x 32,4</v>
          </cell>
        </row>
        <row r="90">
          <cell r="A90" t="str">
            <v>Baldosa cerámica pared de 20 x 20 blanca</v>
          </cell>
        </row>
        <row r="91">
          <cell r="A91" t="str">
            <v>Baldosin cerámico pared Valencia 20,5 x 30,5</v>
          </cell>
        </row>
        <row r="92">
          <cell r="A92" t="str">
            <v>Baldosin cerámico Italia (30,5 x 30,5)</v>
          </cell>
        </row>
        <row r="93">
          <cell r="A93" t="str">
            <v>Baldosa  (30 x 30) payande blanco</v>
          </cell>
        </row>
        <row r="94">
          <cell r="A94" t="str">
            <v>Balinera de acero 1/2"</v>
          </cell>
        </row>
        <row r="95">
          <cell r="A95" t="str">
            <v>Bajante PVC Trapezoidal tipo Amazonas</v>
          </cell>
        </row>
        <row r="96">
          <cell r="A96" t="str">
            <v>Barniz vitriflex</v>
          </cell>
        </row>
        <row r="97">
          <cell r="A97" t="str">
            <v>Barra  discapacitados Inox (juego)</v>
          </cell>
        </row>
        <row r="98">
          <cell r="A98" t="str">
            <v>Barra discapacitados 18" (46 cm) cromo grival</v>
          </cell>
        </row>
        <row r="99">
          <cell r="A99" t="str">
            <v>Barra discapacitados 30" (76 cm) cromo grival</v>
          </cell>
        </row>
        <row r="100">
          <cell r="A100" t="str">
            <v>Bisagra alum.Ext 2"</v>
          </cell>
        </row>
        <row r="101">
          <cell r="A101" t="str">
            <v>Bisagra alum.Ext 3"</v>
          </cell>
        </row>
        <row r="102">
          <cell r="A102" t="str">
            <v>Bisagra Metalisteria triple</v>
          </cell>
        </row>
        <row r="103">
          <cell r="A103" t="str">
            <v>Bloque muro LN-14N</v>
          </cell>
        </row>
        <row r="104">
          <cell r="A104" t="str">
            <v>Bloque en concreto para muros estructurales de 14x19x39</v>
          </cell>
        </row>
        <row r="105">
          <cell r="A105" t="str">
            <v>Bloque en concreto para muros estructurales de  19x19x39</v>
          </cell>
        </row>
        <row r="106">
          <cell r="A106" t="str">
            <v>Bloque en concreto para muros estructurales tipo piedra de e = 0,16 m</v>
          </cell>
        </row>
        <row r="107">
          <cell r="A107" t="str">
            <v>Bloque en concreto para muros estructurales de 12 x 19 x 39</v>
          </cell>
        </row>
        <row r="108">
          <cell r="A108" t="str">
            <v>Bloque No.4</v>
          </cell>
        </row>
        <row r="109">
          <cell r="A109" t="str">
            <v>Bloque No.5</v>
          </cell>
        </row>
        <row r="110">
          <cell r="A110" t="str">
            <v>Bloque calado sencillo 20 x 20</v>
          </cell>
        </row>
        <row r="111">
          <cell r="A111" t="str">
            <v>Bloque piedra 0.39x0.19x0.14 m</v>
          </cell>
        </row>
        <row r="112">
          <cell r="A112" t="str">
            <v>Bomba de 1/2 HP, 2" de salida, H=4.50</v>
          </cell>
        </row>
        <row r="113">
          <cell r="A113" t="str">
            <v>Botón timbre</v>
          </cell>
        </row>
        <row r="114">
          <cell r="A114" t="str">
            <v>Breaker enchufable unip.1 x 20 A</v>
          </cell>
        </row>
        <row r="115">
          <cell r="A115" t="str">
            <v>Breaker enchufable unip.2 x 20 A</v>
          </cell>
        </row>
        <row r="116">
          <cell r="A116" t="str">
            <v>Breaker enchufable unip.3 x 50 A</v>
          </cell>
        </row>
        <row r="117">
          <cell r="A117" t="str">
            <v>Breaker tipo individual de 3 x 50 A</v>
          </cell>
        </row>
        <row r="118">
          <cell r="A118" t="str">
            <v>Breaker industrial 3 x 100</v>
          </cell>
        </row>
        <row r="119">
          <cell r="A119" t="str">
            <v>Breaker de riel bipolar  2 x 100A</v>
          </cell>
        </row>
        <row r="120">
          <cell r="A120" t="str">
            <v>Buje roscado  3/4" x 1/2" PVC - Presión</v>
          </cell>
        </row>
        <row r="121">
          <cell r="A121" t="str">
            <v>Buje roscado  1" x 3/4"  PVC - Presión</v>
          </cell>
        </row>
        <row r="122">
          <cell r="A122" t="str">
            <v>Buje roscado  1" x 1 1/4"  PVC - Presión</v>
          </cell>
        </row>
        <row r="123">
          <cell r="A123" t="str">
            <v>Caballete Metálico</v>
          </cell>
        </row>
        <row r="124">
          <cell r="A124" t="str">
            <v>Cable Coaxial Para TV RG 59</v>
          </cell>
        </row>
        <row r="125">
          <cell r="A125" t="str">
            <v>Cable de cobre desnudo Nº 6 AWG</v>
          </cell>
        </row>
        <row r="126">
          <cell r="A126" t="str">
            <v>Cable cobre desn.AWG No.8</v>
          </cell>
        </row>
        <row r="127">
          <cell r="A127" t="str">
            <v>Cable de cobre THHN Nº 2</v>
          </cell>
        </row>
        <row r="128">
          <cell r="A128" t="str">
            <v>Cable de cobre THHN Nº 4</v>
          </cell>
        </row>
        <row r="129">
          <cell r="A129" t="str">
            <v>Cable de cobre THHN Nº 6</v>
          </cell>
        </row>
        <row r="130">
          <cell r="A130" t="str">
            <v>Cable de cobre THHN Nº 8</v>
          </cell>
        </row>
        <row r="131">
          <cell r="A131" t="str">
            <v>Cable de cobre THHN Nº 10</v>
          </cell>
        </row>
        <row r="132">
          <cell r="A132" t="str">
            <v>Cable de cobre THW  2 x 8 + 1 x 8 Antifraude</v>
          </cell>
        </row>
        <row r="133">
          <cell r="A133" t="str">
            <v>Cable de cobre THW 8 AWG</v>
          </cell>
        </row>
        <row r="134">
          <cell r="A134" t="str">
            <v>Cable de cobre THW Nº 4AWG</v>
          </cell>
        </row>
        <row r="135">
          <cell r="A135" t="str">
            <v>Cable de cobre THW Nº 6 AWG</v>
          </cell>
        </row>
        <row r="136">
          <cell r="A136" t="str">
            <v>Cable de cobre THW 10 AWG</v>
          </cell>
        </row>
        <row r="137">
          <cell r="A137" t="str">
            <v>Cable de cobre THW 12 AWG</v>
          </cell>
        </row>
        <row r="138">
          <cell r="A138" t="str">
            <v xml:space="preserve">Cable de cobre THHN 14 </v>
          </cell>
        </row>
        <row r="139">
          <cell r="A139" t="str">
            <v>Cable de cobre desnudo Nº 4 AWG</v>
          </cell>
        </row>
        <row r="140">
          <cell r="A140" t="str">
            <v>Cable de cobre encauchetado 3 x 10</v>
          </cell>
        </row>
        <row r="141">
          <cell r="A141" t="str">
            <v>Cable de cobre encauchetado 3 x 12</v>
          </cell>
        </row>
        <row r="142">
          <cell r="A142" t="str">
            <v>Cable teléfonos 50 pares</v>
          </cell>
        </row>
        <row r="143">
          <cell r="A143" t="str">
            <v>Cable teléfonos 40 pares</v>
          </cell>
        </row>
        <row r="144">
          <cell r="A144" t="str">
            <v>Cable teléfonos 20 pares</v>
          </cell>
        </row>
        <row r="145">
          <cell r="A145" t="str">
            <v>Cable teléfonos 10 pares</v>
          </cell>
        </row>
        <row r="146">
          <cell r="A146" t="str">
            <v>Cable teléfonos 4 pares</v>
          </cell>
        </row>
        <row r="147">
          <cell r="A147" t="str">
            <v>Cable teléfonos 2 pares</v>
          </cell>
        </row>
        <row r="148">
          <cell r="A148" t="str">
            <v>Cadena Galvanizada 3/8"</v>
          </cell>
        </row>
        <row r="149">
          <cell r="A149" t="str">
            <v>Caja tapa registro europa de 15 x 15 blanca</v>
          </cell>
        </row>
        <row r="150">
          <cell r="A150" t="str">
            <v>Caja 4 x 4 met.Deko AK 2V</v>
          </cell>
        </row>
        <row r="151">
          <cell r="A151" t="str">
            <v>Caja de 40 x 40 mamposteria</v>
          </cell>
        </row>
        <row r="152">
          <cell r="A152" t="str">
            <v>Caja de 60 x 60 mamposteria</v>
          </cell>
        </row>
        <row r="153">
          <cell r="A153" t="str">
            <v>Caja de 60 x 60 x 12 cm</v>
          </cell>
        </row>
        <row r="154">
          <cell r="A154" t="str">
            <v>Caja metálica de 15 x 15</v>
          </cell>
        </row>
        <row r="155">
          <cell r="A155" t="str">
            <v>Caja monofás.3 circ.con barraje adic.para tierra</v>
          </cell>
        </row>
        <row r="156">
          <cell r="A156" t="str">
            <v>Caja monofásica 4 circuitos</v>
          </cell>
        </row>
        <row r="157">
          <cell r="A157" t="str">
            <v>Caja monofásica 2 circuitos</v>
          </cell>
        </row>
        <row r="158">
          <cell r="A158" t="str">
            <v>Caja doble Conduit</v>
          </cell>
        </row>
        <row r="159">
          <cell r="A159" t="str">
            <v>Caja Octogonal</v>
          </cell>
        </row>
        <row r="160">
          <cell r="A160" t="str">
            <v>Caja 5800</v>
          </cell>
        </row>
        <row r="161">
          <cell r="A161" t="str">
            <v>Caja cuadrada 2400</v>
          </cell>
        </row>
        <row r="162">
          <cell r="A162" t="str">
            <v>Caja sencilla Conduit</v>
          </cell>
        </row>
        <row r="163">
          <cell r="A163" t="str">
            <v>Caja trifásica 6 circuitos</v>
          </cell>
        </row>
        <row r="164">
          <cell r="A164" t="str">
            <v>Caja trifásica 18 circuitos</v>
          </cell>
        </row>
        <row r="165">
          <cell r="A165" t="str">
            <v>Caja para medidor con espacio interruptor</v>
          </cell>
        </row>
        <row r="166">
          <cell r="A166" t="str">
            <v>Caja Monofásica 4 circuitos</v>
          </cell>
        </row>
        <row r="167">
          <cell r="A167" t="str">
            <v>Caja monofásica 2 circuitos</v>
          </cell>
        </row>
        <row r="168">
          <cell r="A168" t="str">
            <v>Canal PVC  Tipo Amazonas</v>
          </cell>
        </row>
        <row r="169">
          <cell r="A169" t="str">
            <v>Canaleta .8  L=2.40</v>
          </cell>
        </row>
        <row r="170">
          <cell r="A170" t="str">
            <v>Canaleta Metal C/Divis.10 x 4</v>
          </cell>
        </row>
        <row r="171">
          <cell r="A171" t="str">
            <v>Capacete de 1"</v>
          </cell>
        </row>
        <row r="172">
          <cell r="A172" t="str">
            <v xml:space="preserve">Caseton de guadua </v>
          </cell>
        </row>
        <row r="173">
          <cell r="A173" t="str">
            <v xml:space="preserve">Cemento gris </v>
          </cell>
        </row>
        <row r="174">
          <cell r="A174" t="str">
            <v xml:space="preserve">Cemento blanco </v>
          </cell>
        </row>
        <row r="175">
          <cell r="A175" t="str">
            <v>Cerco ordinari de 3 m.</v>
          </cell>
        </row>
        <row r="176">
          <cell r="A176" t="str">
            <v>Cerradura Inafer C-998 Madera</v>
          </cell>
        </row>
        <row r="177">
          <cell r="A177" t="str">
            <v>Cerradura Shalage Ref A30D - terraza, Georgia</v>
          </cell>
        </row>
        <row r="178">
          <cell r="A178" t="str">
            <v>Cerradura Shalage Ref B362 Doble cilindro</v>
          </cell>
        </row>
        <row r="179">
          <cell r="A179" t="str">
            <v>Cerradura Schlage T.A. Econ./Gold</v>
          </cell>
        </row>
        <row r="180">
          <cell r="A180" t="str">
            <v>Cerradura Gato doble cerrojo/210400</v>
          </cell>
        </row>
        <row r="181">
          <cell r="A181" t="str">
            <v>Cerradura YALE 170 1/4</v>
          </cell>
        </row>
        <row r="182">
          <cell r="A182" t="str">
            <v>Cerradura de amnija accent schlage</v>
          </cell>
        </row>
        <row r="183">
          <cell r="A183" t="str">
            <v>Cerradura de alcoba en poma metálica</v>
          </cell>
        </row>
        <row r="184">
          <cell r="A184" t="str">
            <v>Cerradura puerta discapacitados 63 AA - F30 B A &amp; A</v>
          </cell>
        </row>
        <row r="185">
          <cell r="A185" t="str">
            <v>Chazo p/tornillo 1/8" x 1 1/4</v>
          </cell>
        </row>
        <row r="186">
          <cell r="A186" t="str">
            <v>Cheque red white roscado de   1/2"; incluye accesorios</v>
          </cell>
        </row>
        <row r="187">
          <cell r="A187" t="str">
            <v>Cheque red white roscado  3/4"; incluye accesorios</v>
          </cell>
        </row>
        <row r="188">
          <cell r="A188" t="str">
            <v>Cheque red white roscado de 1"; incluye accesorios</v>
          </cell>
        </row>
        <row r="189">
          <cell r="A189" t="str">
            <v>Valvula - Cheque Hidro 1/2"</v>
          </cell>
        </row>
        <row r="190">
          <cell r="A190" t="str">
            <v>Valvula - Cheque Hidro 3/4"</v>
          </cell>
        </row>
        <row r="191">
          <cell r="A191" t="str">
            <v>Valvula - Cheque Hidro 1"</v>
          </cell>
        </row>
        <row r="192">
          <cell r="A192" t="str">
            <v>Valvula - Cheque cortina HICC Helbert  1/2"</v>
          </cell>
        </row>
        <row r="193">
          <cell r="A193" t="str">
            <v>Valvula - Cheque cortina HICC Helbert  1 1/4" ; incluye accesorios</v>
          </cell>
        </row>
        <row r="194">
          <cell r="A194" t="str">
            <v>Valvula - Cheque cortina HICC Helbert  1 1/2" ; incluye accesorios</v>
          </cell>
        </row>
        <row r="195">
          <cell r="A195" t="str">
            <v>Valvula - Cheque cortina HICC Helbert  2"</v>
          </cell>
        </row>
        <row r="196">
          <cell r="A196" t="str">
            <v>Valvula - Cheque cortina HICC Helbert   3" ; incluye accesorios</v>
          </cell>
        </row>
        <row r="197">
          <cell r="A197" t="str">
            <v>Cinta Aislante</v>
          </cell>
        </row>
        <row r="198">
          <cell r="A198" t="str">
            <v>Codo de Bajante 45º Amazonas</v>
          </cell>
        </row>
        <row r="199">
          <cell r="A199" t="str">
            <v>Codo 90º 1/4 CxC 3"</v>
          </cell>
        </row>
        <row r="200">
          <cell r="A200" t="str">
            <v>Codo 90º 1/4 CxC 4"</v>
          </cell>
        </row>
        <row r="201">
          <cell r="A201" t="str">
            <v>Codo 90º Pres.PVC 2"</v>
          </cell>
        </row>
        <row r="202">
          <cell r="A202" t="str">
            <v>Codo 90º Pres.PVC 1"</v>
          </cell>
        </row>
        <row r="203">
          <cell r="A203" t="str">
            <v>Codo 90º Pres.PVC 1/2"</v>
          </cell>
        </row>
        <row r="204">
          <cell r="A204" t="str">
            <v>Codo 90º Pres.PVC 3/4"</v>
          </cell>
        </row>
        <row r="205">
          <cell r="A205" t="str">
            <v>Codo 90º Pres.PVC 1 1/2"</v>
          </cell>
        </row>
        <row r="206">
          <cell r="A206" t="str">
            <v>Codo H.G: 1/2"</v>
          </cell>
        </row>
        <row r="207">
          <cell r="A207" t="str">
            <v>Codo PVC-P 3/4"</v>
          </cell>
        </row>
        <row r="208">
          <cell r="A208" t="str">
            <v>Codo PVC-P 1/2"</v>
          </cell>
        </row>
        <row r="209">
          <cell r="A209" t="str">
            <v>Codo PVC-S  22,5º</v>
          </cell>
        </row>
        <row r="210">
          <cell r="A210" t="str">
            <v>Codo 90º  CxC Sanitario 2"</v>
          </cell>
        </row>
        <row r="211">
          <cell r="A211" t="str">
            <v>Codo 90º  CxC Sanitario 3"</v>
          </cell>
        </row>
        <row r="212">
          <cell r="A212" t="str">
            <v>Codo 90º  CxC Sanitario 4"</v>
          </cell>
        </row>
        <row r="213">
          <cell r="A213" t="str">
            <v>Concreto de 2,000 p.s.i.</v>
          </cell>
        </row>
        <row r="214">
          <cell r="A214" t="str">
            <v>Concreto de 2,500 p.s.i.</v>
          </cell>
        </row>
        <row r="215">
          <cell r="A215" t="str">
            <v>Concreto de 3,000 p.s.i.</v>
          </cell>
        </row>
        <row r="216">
          <cell r="A216" t="str">
            <v>Conector resorte rojo</v>
          </cell>
        </row>
        <row r="217">
          <cell r="A217" t="str">
            <v>Conector para varilla cooper weld</v>
          </cell>
        </row>
        <row r="218">
          <cell r="A218" t="str">
            <v>Correa Z HR 305 x 80 Cal. 14 Long.6 m.</v>
          </cell>
        </row>
        <row r="219">
          <cell r="A219" t="str">
            <v>Cortina enrrollableBlackout</v>
          </cell>
        </row>
        <row r="220">
          <cell r="A220" t="str">
            <v>Cerco ordinario 3M</v>
          </cell>
        </row>
        <row r="221">
          <cell r="A221" t="str">
            <v>Curva galvanizada de 1"</v>
          </cell>
        </row>
        <row r="222">
          <cell r="A222" t="str">
            <v>Desperdicio acero 3%</v>
          </cell>
        </row>
        <row r="223">
          <cell r="A223" t="str">
            <v>Detergentes, ácidos</v>
          </cell>
        </row>
        <row r="224">
          <cell r="A224" t="str">
            <v>Enchape de mesón en madera Cedro</v>
          </cell>
        </row>
        <row r="225">
          <cell r="A225" t="str">
            <v>Escuadra metálica para anclaje</v>
          </cell>
        </row>
        <row r="226">
          <cell r="A226" t="str">
            <v>Esfumado 20,5 x 20,5</v>
          </cell>
        </row>
        <row r="227">
          <cell r="A227" t="str">
            <v>Esmalte sobre reja</v>
          </cell>
        </row>
        <row r="228">
          <cell r="A228" t="str">
            <v>Esmalte mate supersintético</v>
          </cell>
        </row>
        <row r="229">
          <cell r="A229" t="str">
            <v>Esmalte sintético para señalización</v>
          </cell>
        </row>
        <row r="230">
          <cell r="A230" t="str">
            <v>Esmalte sintético Pintulux</v>
          </cell>
        </row>
        <row r="231">
          <cell r="A231" t="str">
            <v>Esmalte epoxico Epoxibler 2 componentes</v>
          </cell>
        </row>
        <row r="232">
          <cell r="A232" t="str">
            <v xml:space="preserve">Estuco </v>
          </cell>
        </row>
        <row r="233">
          <cell r="A233" t="str">
            <v>Espejo biselado de 4 mm</v>
          </cell>
        </row>
        <row r="234">
          <cell r="A234" t="str">
            <v>Disolvente Thinner</v>
          </cell>
        </row>
        <row r="235">
          <cell r="A235" t="str">
            <v>Dispensador para Jabón liquido Acero Inox</v>
          </cell>
        </row>
        <row r="236">
          <cell r="A236" t="str">
            <v>Dispensador para papel higienico Jumbo linea clasica blanco</v>
          </cell>
        </row>
        <row r="237">
          <cell r="A237" t="str">
            <v>Ducha Galaxia sencilla</v>
          </cell>
        </row>
        <row r="238">
          <cell r="A238" t="str">
            <v>Durmiente abarco 4M</v>
          </cell>
        </row>
        <row r="239">
          <cell r="A239" t="str">
            <v>Durmiente ordinario 3 m</v>
          </cell>
        </row>
        <row r="240">
          <cell r="A240" t="str">
            <v>Duropiso</v>
          </cell>
        </row>
        <row r="241">
          <cell r="A241" t="str">
            <v>Gancho teja eternit</v>
          </cell>
        </row>
        <row r="242">
          <cell r="A242" t="str">
            <v>Gancho Tensor GalvanizadoTipo comercial 5/16 x 5"</v>
          </cell>
        </row>
        <row r="243">
          <cell r="A243" t="str">
            <v xml:space="preserve">Gancho galvanizado con platina </v>
          </cell>
        </row>
        <row r="244">
          <cell r="A244" t="str">
            <v>Gravilla de rio (viaje 5 m3)</v>
          </cell>
        </row>
        <row r="245">
          <cell r="A245" t="str">
            <v>Granito Pulido para mesones</v>
          </cell>
        </row>
        <row r="246">
          <cell r="A246" t="str">
            <v>Granito No.3</v>
          </cell>
        </row>
        <row r="247">
          <cell r="A247" t="str">
            <v>Gravilla mona Nº 2</v>
          </cell>
        </row>
        <row r="248">
          <cell r="A248" t="str">
            <v>Guaya 1/8"</v>
          </cell>
        </row>
        <row r="249">
          <cell r="A249" t="str">
            <v>Formaleta cedro macho</v>
          </cell>
        </row>
        <row r="250">
          <cell r="A250" t="str">
            <v>Flotador 3/4 plg - bronce</v>
          </cell>
        </row>
        <row r="251">
          <cell r="A251" t="str">
            <v>Flotador mecánico 1" Incluye accesorios</v>
          </cell>
        </row>
        <row r="252">
          <cell r="A252" t="str">
            <v>Falleva con portacandado</v>
          </cell>
        </row>
        <row r="253">
          <cell r="A253" t="str">
            <v xml:space="preserve">Falleva  </v>
          </cell>
        </row>
        <row r="254">
          <cell r="A254" t="str">
            <v>Formica</v>
          </cell>
        </row>
        <row r="255">
          <cell r="A255" t="str">
            <v>Guardaescoba granito  7 X 33</v>
          </cell>
        </row>
        <row r="256">
          <cell r="A256" t="str">
            <v>Guardaescoba granito pulido media caña; tipo alfa</v>
          </cell>
        </row>
        <row r="257">
          <cell r="A257" t="str">
            <v>Hidrosello Canal Amazonas</v>
          </cell>
        </row>
        <row r="258">
          <cell r="A258" t="str">
            <v>Interruptor doble</v>
          </cell>
        </row>
        <row r="259">
          <cell r="A259" t="str">
            <v xml:space="preserve">Interruptor sencillo </v>
          </cell>
        </row>
        <row r="260">
          <cell r="A260" t="str">
            <v>Interruptor Tipo industrial de 3 x 16/63 amp</v>
          </cell>
        </row>
        <row r="261">
          <cell r="A261" t="str">
            <v>Interruptor Tipo industrial de 3 x 75 amp ABB</v>
          </cell>
        </row>
        <row r="263">
          <cell r="A263" t="str">
            <v>Interruptor enchufable de 3 x 15 amp</v>
          </cell>
        </row>
        <row r="264">
          <cell r="A264" t="str">
            <v>Interruptor enchufable de 1 x 15 / 60 amp</v>
          </cell>
        </row>
        <row r="265">
          <cell r="A265" t="str">
            <v>Interruptor enchufable de 2 x 15 / 30 amp</v>
          </cell>
        </row>
        <row r="266">
          <cell r="A266" t="str">
            <v>Interruptor enchufable de 2 x 40 / 60 amp</v>
          </cell>
        </row>
        <row r="267">
          <cell r="A267" t="str">
            <v>Interruptor enchufable de 2 x 70 amp</v>
          </cell>
        </row>
        <row r="268">
          <cell r="A268" t="str">
            <v>Hebilla  Band it de 1/2"</v>
          </cell>
        </row>
        <row r="269">
          <cell r="A269" t="str">
            <v>Hierro cuadrado 9 mm</v>
          </cell>
        </row>
        <row r="270">
          <cell r="A270" t="str">
            <v>Hierro cuadrado 10,5 mm</v>
          </cell>
        </row>
        <row r="271">
          <cell r="A271" t="str">
            <v>Hierro cuadrado 12 mm</v>
          </cell>
        </row>
        <row r="272">
          <cell r="A272" t="str">
            <v>Hoja puerta triplex 0,81</v>
          </cell>
        </row>
        <row r="273">
          <cell r="A273" t="str">
            <v>Hoja puerta triplex 4mm.(2x1). Entamborada. Estructura ancho=0.10 m., espesor 4cm.</v>
          </cell>
        </row>
        <row r="274">
          <cell r="A274" t="str">
            <v>Interruptor Doble Lum.101C</v>
          </cell>
        </row>
        <row r="275">
          <cell r="A275" t="str">
            <v>Instalación Acometidad Sanitaria - Baños inc Mat.</v>
          </cell>
        </row>
        <row r="276">
          <cell r="A276" t="str">
            <v>Juego conx. Tanque</v>
          </cell>
        </row>
        <row r="277">
          <cell r="A277" t="str">
            <v>Ladrillo prensado Santa Fe</v>
          </cell>
        </row>
        <row r="278">
          <cell r="A278" t="str">
            <v>Ladrillo tolete recocido</v>
          </cell>
        </row>
        <row r="279">
          <cell r="A279" t="str">
            <v>Ladrillo tolete común</v>
          </cell>
        </row>
        <row r="280">
          <cell r="A280" t="str">
            <v>Ladrillo estructural</v>
          </cell>
        </row>
        <row r="281">
          <cell r="A281" t="str">
            <v>Ladrillo Tolete Fino</v>
          </cell>
        </row>
        <row r="282">
          <cell r="A282" t="str">
            <v>Ladrillo rejilla</v>
          </cell>
        </row>
        <row r="283">
          <cell r="A283" t="str">
            <v>Lamina Cold-Rolled Cal.16</v>
          </cell>
        </row>
        <row r="284">
          <cell r="A284" t="str">
            <v>Lamina Cold-Rolled Cal.18  1,22x2,44 m</v>
          </cell>
        </row>
        <row r="285">
          <cell r="A285" t="str">
            <v>Lamina Cold-Rolled Cal. 18 -M2</v>
          </cell>
        </row>
        <row r="286">
          <cell r="A286" t="str">
            <v>Lamina galvanizada cal.22</v>
          </cell>
        </row>
        <row r="287">
          <cell r="A287" t="str">
            <v>Lamina galvanizada cal. 18 1,22*2,44m</v>
          </cell>
        </row>
        <row r="288">
          <cell r="A288" t="str">
            <v xml:space="preserve">Lamina Metaldeck Cal 22 </v>
          </cell>
        </row>
        <row r="289">
          <cell r="A289" t="str">
            <v xml:space="preserve">Lamina Metaldeck Cal 18 </v>
          </cell>
        </row>
        <row r="290">
          <cell r="A290" t="str">
            <v>Lámpara fluorescente 2 x 32 - T 8</v>
          </cell>
        </row>
        <row r="291">
          <cell r="A291" t="str">
            <v>Lámpara fluorescente 2 x 32 tipo comercial</v>
          </cell>
        </row>
        <row r="292">
          <cell r="A292" t="str">
            <v xml:space="preserve">Lámpara Fluorescente 2 x 48" </v>
          </cell>
        </row>
        <row r="293">
          <cell r="A293" t="str">
            <v xml:space="preserve">Lámpara tipo tortuga </v>
          </cell>
        </row>
        <row r="294">
          <cell r="A294" t="str">
            <v>Lavadero de cemento 60 x 80</v>
          </cell>
        </row>
        <row r="295">
          <cell r="A295" t="str">
            <v>Lavamanos Acuacer</v>
          </cell>
        </row>
        <row r="296">
          <cell r="A296" t="str">
            <v>Lavamanos Acuacer, suministro e instalación</v>
          </cell>
        </row>
        <row r="297">
          <cell r="A297" t="str">
            <v>Lavaplatos galaxia</v>
          </cell>
        </row>
        <row r="298">
          <cell r="A298" t="str">
            <v>Llave terminal 1/2" - cromada , incluye adaptadores</v>
          </cell>
        </row>
        <row r="299">
          <cell r="A299" t="str">
            <v>Limpiador rem.PVC 760 gr</v>
          </cell>
        </row>
        <row r="300">
          <cell r="A300" t="str">
            <v>Lona Verde</v>
          </cell>
        </row>
        <row r="301">
          <cell r="A301" t="str">
            <v>Lubricante de silicona Canal y Bajante Amazonas</v>
          </cell>
        </row>
        <row r="302">
          <cell r="A302" t="str">
            <v>Mallas electrosoldadas M - 131</v>
          </cell>
        </row>
        <row r="303">
          <cell r="A303" t="str">
            <v>Meson Negro san Gil pulido</v>
          </cell>
        </row>
        <row r="304">
          <cell r="A304" t="str">
            <v>Malla Eslabonada galvanizada Cal 12 huecos de 2 x  2 plg</v>
          </cell>
        </row>
        <row r="305">
          <cell r="A305" t="str">
            <v>Malla electrosoldada D 5 x 5 mm y Separación 15 x 15 cm</v>
          </cell>
        </row>
        <row r="306">
          <cell r="A306" t="str">
            <v>Malla con vena de 2*50</v>
          </cell>
        </row>
        <row r="307">
          <cell r="A307" t="str">
            <v>Manija para ventana</v>
          </cell>
        </row>
        <row r="308">
          <cell r="A308" t="str">
            <v>Manto Asfaltico con foil de aluminio</v>
          </cell>
        </row>
        <row r="309">
          <cell r="A309" t="str">
            <v>Manto Sika felt</v>
          </cell>
        </row>
        <row r="310">
          <cell r="A310" t="str">
            <v>Emulsion asfaltica</v>
          </cell>
        </row>
        <row r="311">
          <cell r="A311" t="str">
            <v>Alumol</v>
          </cell>
        </row>
        <row r="312">
          <cell r="A312" t="str">
            <v>Marco puerta de seguridad Cal.18</v>
          </cell>
        </row>
        <row r="313">
          <cell r="A313" t="str">
            <v>Marco puerta lámina Cold rolled Cal 18</v>
          </cell>
        </row>
        <row r="314">
          <cell r="A314" t="str">
            <v>Marco ventana lámina Cold rolled Cal 18</v>
          </cell>
        </row>
        <row r="315">
          <cell r="A315" t="str">
            <v>Marco puerta lámina 1.00. Lám.Cal.18</v>
          </cell>
        </row>
        <row r="316">
          <cell r="A316" t="str">
            <v>Marco y tapa para caja de inspección de  0,30 x 0,30 mts</v>
          </cell>
        </row>
        <row r="317">
          <cell r="A317" t="str">
            <v>Marco y tapa para cámara de inspección CS275</v>
          </cell>
        </row>
        <row r="318">
          <cell r="A318" t="str">
            <v>Marco y tapa para cámara de inspección CS274</v>
          </cell>
        </row>
        <row r="319">
          <cell r="A319" t="str">
            <v>Marmolina</v>
          </cell>
        </row>
        <row r="320">
          <cell r="A320" t="str">
            <v>Medidor monofásico 20 - 100 amp, 120/240 v</v>
          </cell>
        </row>
        <row r="321">
          <cell r="A321" t="str">
            <v>Micropersianas Flexalum (a=1.74 x h=1.68)</v>
          </cell>
        </row>
        <row r="322">
          <cell r="A322" t="str">
            <v>Minirack de pared 37 x 52 x 51 cerrado, switch 8 puertos 10/100.</v>
          </cell>
        </row>
        <row r="323">
          <cell r="A323" t="str">
            <v>Mortero 1:3</v>
          </cell>
        </row>
        <row r="324">
          <cell r="A324" t="str">
            <v>Mortero 1:3 impermeabilizado</v>
          </cell>
        </row>
        <row r="325">
          <cell r="A325" t="str">
            <v>Mortero 1:4</v>
          </cell>
        </row>
        <row r="326">
          <cell r="A326" t="str">
            <v>Mortero 1:4 impermeabilizado</v>
          </cell>
        </row>
        <row r="327">
          <cell r="A327" t="str">
            <v>Mortero de pega 1:4 e=1,5 cm</v>
          </cell>
        </row>
        <row r="328">
          <cell r="A328" t="str">
            <v xml:space="preserve">Mortero de relleno 1:4 </v>
          </cell>
        </row>
        <row r="329">
          <cell r="A329" t="str">
            <v>Mortero 1:5</v>
          </cell>
        </row>
        <row r="330">
          <cell r="A330" t="str">
            <v>Mortero 1:7</v>
          </cell>
        </row>
        <row r="331">
          <cell r="A331" t="str">
            <v>MUEBLES ESPECIALES EN MADERA</v>
          </cell>
        </row>
        <row r="332">
          <cell r="A332" t="str">
            <v>Muebles individuales para cubículos. Estructura en flor morado, tabla triplex 4mm., cantos en cedro. Pintulaca caoba. Sistema de apoyo de los entrepaños en madera. Sistema de cierre cerradura tipo cajonera dorada, manijas plásticas. (A=0.60; L=0.85; h=1.0</v>
          </cell>
        </row>
        <row r="333">
          <cell r="A333" t="str">
            <v>Muebles individuales para cubículos. Estructura en flor morado, tabla triplex 4mm., cantos en cedro. Pintulaca caoba. Sistema de apoyo de los entrepaños en madera. Sistema de cierre cerradura tipo cajonera dorada, manijas plásticas. (A=0.76; L=1.02; h=1.0</v>
          </cell>
        </row>
        <row r="334">
          <cell r="A334" t="str">
            <v>Niple H.G. 1/2 " x 0,10 m</v>
          </cell>
        </row>
        <row r="336">
          <cell r="A336" t="str">
            <v>Niple H.G. 1/2 " x 0,20 m</v>
          </cell>
        </row>
        <row r="337">
          <cell r="A337" t="str">
            <v>DOTACIÓN MUEBLES AULAS</v>
          </cell>
        </row>
        <row r="338">
          <cell r="A338" t="str">
            <v>Una (1) mesa trapezoidal, con tres sillas según norma NTC 4731, clasifición clase 1.</v>
          </cell>
        </row>
        <row r="339">
          <cell r="A339" t="str">
            <v>Un (1) pupìtre con una (1)  silla, según norma NTC 4641, clasificación clase 3</v>
          </cell>
        </row>
        <row r="340">
          <cell r="A340" t="str">
            <v>Silla Universitaria Norma NTC 4734</v>
          </cell>
        </row>
        <row r="341">
          <cell r="A341" t="str">
            <v>Tablero blanco para escribir, con marcador de tinta seca borrable, de 2,40 x 1,20 m, Norma NTC 4726</v>
          </cell>
        </row>
        <row r="342">
          <cell r="A342" t="str">
            <v>Un (1) pupìtre con una (1)  silla, para instructores según norma NTC 4640</v>
          </cell>
        </row>
        <row r="343">
          <cell r="A343" t="str">
            <v>Un (1) pupìtre para instructores, según norma 4640</v>
          </cell>
        </row>
        <row r="344">
          <cell r="A344" t="str">
            <v>Una (1)  silla para instructores, según norma 4640</v>
          </cell>
        </row>
        <row r="345">
          <cell r="A345" t="str">
            <v>MUEBLES ESPECIALES METALICOS</v>
          </cell>
        </row>
        <row r="346">
          <cell r="A346" t="str">
            <v>Mesón acero inoxidable Cal.16. Dim.(0.60 x 0.85).</v>
          </cell>
        </row>
        <row r="347">
          <cell r="A347" t="str">
            <v>Mesón acero inoxidable Cal.16. Dim.(0.76 x 1.02).</v>
          </cell>
        </row>
        <row r="348">
          <cell r="A348" t="str">
            <v>Mesón acero inoxidable Cal.16. Dim.(1.30 x 4.15).</v>
          </cell>
        </row>
        <row r="349">
          <cell r="A349" t="str">
            <v>Mesón acero inoxidable Cal.16. Dim.(0.90 x 2.95).</v>
          </cell>
        </row>
        <row r="350">
          <cell r="A350" t="str">
            <v>Orinal Mediano institucional blanco  incluye griferia tradicional cromo Ref: 70320 o similar y accesorios</v>
          </cell>
        </row>
        <row r="351">
          <cell r="A351" t="str">
            <v>Paral de Madera 3m</v>
          </cell>
        </row>
        <row r="352">
          <cell r="A352" t="str">
            <v>Poceta Acero inoxidable Dim.(1.20 x 1.20)</v>
          </cell>
        </row>
        <row r="353">
          <cell r="A353" t="str">
            <v>Poceta Acero inoxidable Dim.(0.60 x 0.90)</v>
          </cell>
        </row>
        <row r="354">
          <cell r="A354" t="str">
            <v>Pabmeril pliego</v>
          </cell>
        </row>
        <row r="355">
          <cell r="A355" t="str">
            <v>Pegacor blanco</v>
          </cell>
        </row>
        <row r="356">
          <cell r="A356" t="str">
            <v>Percha galvanizada de 3 puestos</v>
          </cell>
        </row>
        <row r="357">
          <cell r="A357" t="str">
            <v>Percha galvanizada de 1 puesto</v>
          </cell>
        </row>
        <row r="358">
          <cell r="A358" t="str">
            <v>Perfil PAG C - 220 x 80 x 2,0 mm</v>
          </cell>
        </row>
        <row r="359">
          <cell r="A359" t="str">
            <v>Perfil PHR C - 220 x 80  2,5 mm</v>
          </cell>
        </row>
        <row r="360">
          <cell r="A360" t="str">
            <v>Perfil PHR C - 355 X 110 X 3mm</v>
          </cell>
        </row>
        <row r="361">
          <cell r="A361" t="str">
            <v>Perfil en aluminio 1/2" x 1/2"</v>
          </cell>
        </row>
        <row r="362">
          <cell r="A362" t="str">
            <v>Perfil para cubierta PHR C</v>
          </cell>
        </row>
        <row r="363">
          <cell r="A363" t="str">
            <v>Perfil PHR - PAG 160 X 60 - 1,5 MM</v>
          </cell>
        </row>
        <row r="364">
          <cell r="A364" t="str">
            <v>Perfil PHR 220x80 cal 14 2mmx6m</v>
          </cell>
        </row>
        <row r="365">
          <cell r="A365" t="str">
            <v>Perfil PHR 220x60x20 3mm</v>
          </cell>
        </row>
        <row r="366">
          <cell r="A366" t="str">
            <v>Perno 1/2" Alt.Vel..1 3/4"</v>
          </cell>
        </row>
        <row r="367">
          <cell r="A367" t="str">
            <v>Perno de expansión 3" x 3/8"</v>
          </cell>
        </row>
        <row r="368">
          <cell r="A368" t="str">
            <v>Perros de 1/8"</v>
          </cell>
        </row>
        <row r="369">
          <cell r="A369" t="str">
            <v>Piedra media zonga</v>
          </cell>
        </row>
        <row r="370">
          <cell r="A370" t="str">
            <v>Piedra Ciclopea, 4" a 15"</v>
          </cell>
        </row>
        <row r="371">
          <cell r="A371" t="str">
            <v>Pintura Koraza plastica</v>
          </cell>
        </row>
        <row r="372">
          <cell r="A372" t="str">
            <v xml:space="preserve">Pintura Wash Primer </v>
          </cell>
        </row>
        <row r="373">
          <cell r="A373" t="str">
            <v>Pirlan en bronce</v>
          </cell>
        </row>
        <row r="374">
          <cell r="A374" t="str">
            <v>Placa de identificación 2 x 1 cm</v>
          </cell>
        </row>
        <row r="375">
          <cell r="A375" t="str">
            <v>Planchón - cedro macho (.15 x .04 x 3)</v>
          </cell>
        </row>
        <row r="376">
          <cell r="A376" t="str">
            <v>Planchón ordinario 4 metros</v>
          </cell>
        </row>
        <row r="377">
          <cell r="A377" t="str">
            <v>Platina 3 x 3 x 1/4</v>
          </cell>
        </row>
        <row r="378">
          <cell r="A378" t="str">
            <v xml:space="preserve">Platina 1 x 1 x 1/4 </v>
          </cell>
        </row>
        <row r="379">
          <cell r="A379" t="str">
            <v>Platina 1/8 x 1"</v>
          </cell>
        </row>
        <row r="380">
          <cell r="A380" t="str">
            <v>Platina  1/2" X 3/16"</v>
          </cell>
        </row>
        <row r="381">
          <cell r="A381" t="str">
            <v>Platina 3/16" de 0,20 mts x 0,20 mts</v>
          </cell>
        </row>
        <row r="382">
          <cell r="A382" t="str">
            <v>Platina 3/16" de 0,06 x 0,13 mts</v>
          </cell>
        </row>
        <row r="383">
          <cell r="A383" t="str">
            <v>Platina 1 1/2 x 1/8</v>
          </cell>
        </row>
        <row r="384">
          <cell r="A384" t="str">
            <v>Plastocrete DM-IMP INTG</v>
          </cell>
        </row>
        <row r="385">
          <cell r="A385" t="str">
            <v>Polietileno Cal 6</v>
          </cell>
        </row>
        <row r="386">
          <cell r="A386" t="str">
            <v>Portacandado y Candado Negro Nº 4</v>
          </cell>
        </row>
        <row r="387">
          <cell r="A387" t="str">
            <v>Puerta Baño Minusvalidos</v>
          </cell>
        </row>
        <row r="388">
          <cell r="A388" t="str">
            <v>Puerta Baños</v>
          </cell>
        </row>
        <row r="389">
          <cell r="A389" t="str">
            <v>Puerta económica Pizano 1.00. Triplex e=4mm.</v>
          </cell>
        </row>
        <row r="390">
          <cell r="A390" t="str">
            <v>Puerta especial esclusa para Lab.Fotográfico como trampa de luz (2.00 x 1.00)</v>
          </cell>
        </row>
        <row r="391">
          <cell r="A391" t="str">
            <v xml:space="preserve">Puerta sistema constructivo PVC de 0,95 x 2,05 m  </v>
          </cell>
        </row>
        <row r="392">
          <cell r="A392" t="str">
            <v>Puerta sistema constructivo PVC de 0,62 x 1,60 m</v>
          </cell>
        </row>
        <row r="393">
          <cell r="A393" t="str">
            <v>Puerta Lámina cal 18 lisa pintura electrostatica, manija de palanca y vidrio incoloro de 4 mm</v>
          </cell>
        </row>
        <row r="394">
          <cell r="A394" t="str">
            <v xml:space="preserve">Puerta Lámina cal 18 lisa pintura electrostatica, manija de palanca </v>
          </cell>
        </row>
        <row r="395">
          <cell r="A395" t="str">
            <v>Puerta Lamina cold R cal 18 con marco, y pintura electrostatica</v>
          </cell>
        </row>
        <row r="396">
          <cell r="A396" t="str">
            <v>Puntilla con cabeza 2"</v>
          </cell>
        </row>
        <row r="397">
          <cell r="A397" t="str">
            <v>Punto Agua fría PVC</v>
          </cell>
        </row>
        <row r="398">
          <cell r="A398" t="str">
            <v>Punto desagüe PVC 3" y  4"</v>
          </cell>
        </row>
        <row r="399">
          <cell r="A399" t="str">
            <v>Punto Eléctrico</v>
          </cell>
        </row>
        <row r="400">
          <cell r="A400" t="str">
            <v>Recebo  B-200</v>
          </cell>
        </row>
        <row r="401">
          <cell r="A401" t="str">
            <v>Recebo comun</v>
          </cell>
        </row>
        <row r="402">
          <cell r="A402" t="str">
            <v>Rejilla plastica con sosco 3*2"</v>
          </cell>
        </row>
        <row r="403">
          <cell r="A403" t="str">
            <v>Remate Contramuro Lateral Superior para cubierta Cindu</v>
          </cell>
        </row>
        <row r="404">
          <cell r="A404" t="str">
            <v>Regadera corriente</v>
          </cell>
        </row>
        <row r="405">
          <cell r="A405" t="str">
            <v xml:space="preserve">Registro de cortina 1/2 R &amp; W </v>
          </cell>
        </row>
        <row r="406">
          <cell r="A406" t="str">
            <v xml:space="preserve">Registro de cortina 3/4 R &amp; W </v>
          </cell>
        </row>
        <row r="407">
          <cell r="A407" t="str">
            <v xml:space="preserve">Registro de cortina 1 R &amp; W </v>
          </cell>
        </row>
        <row r="408">
          <cell r="A408" t="str">
            <v xml:space="preserve">Registro de cortina 1 1/2 R &amp; W </v>
          </cell>
        </row>
        <row r="409">
          <cell r="A409" t="str">
            <v xml:space="preserve">Registro de cortina 1 1/4 R &amp; W </v>
          </cell>
        </row>
        <row r="410">
          <cell r="A410" t="str">
            <v xml:space="preserve">Registro de cortina 2 R &amp; W </v>
          </cell>
        </row>
        <row r="411">
          <cell r="A411" t="str">
            <v>Registro de cortina Roscado liviano  Ref. 272 A Red &amp; White 2"; incluye accesorios</v>
          </cell>
        </row>
        <row r="412">
          <cell r="A412" t="str">
            <v>Registro de cortina Roscado liviano  Ref. 272 A Red &amp; White 2"; incluye accesorios</v>
          </cell>
        </row>
        <row r="413">
          <cell r="A413" t="str">
            <v>Remate contra culata A.C.</v>
          </cell>
        </row>
        <row r="414">
          <cell r="A414" t="str">
            <v>Repisa ordinaria 3 metros</v>
          </cell>
        </row>
        <row r="415">
          <cell r="A415" t="str">
            <v>Riel metálico. Lam.Cal.14. Ancho:0.10</v>
          </cell>
        </row>
        <row r="416">
          <cell r="A416" t="str">
            <v>Roseta (Plafon)</v>
          </cell>
        </row>
        <row r="417">
          <cell r="A417" t="str">
            <v>Sanitario institucional  Infantil</v>
          </cell>
        </row>
        <row r="418">
          <cell r="A418" t="str">
            <v>Sanitario Acuacer blanco; incluye griferia grival atlantis refn 80620 y  accesorios</v>
          </cell>
        </row>
        <row r="419">
          <cell r="A419" t="str">
            <v>Sanitario Acuacer, suministro e instalación</v>
          </cell>
        </row>
        <row r="420">
          <cell r="A420" t="str">
            <v>Sellador altos solidos/7238</v>
          </cell>
        </row>
        <row r="421">
          <cell r="A421" t="str">
            <v>Sika-1 Imp.Integral</v>
          </cell>
        </row>
        <row r="422">
          <cell r="A422" t="str">
            <v>Silicona liquida 300 ML</v>
          </cell>
        </row>
        <row r="423">
          <cell r="A423" t="str">
            <v>Silla madera tipo cajero (h=0.7 D=0.3)</v>
          </cell>
        </row>
        <row r="424">
          <cell r="A424" t="str">
            <v xml:space="preserve">Silla estudiantil individual con brazo </v>
          </cell>
        </row>
        <row r="425">
          <cell r="A425" t="str">
            <v>Sistema corredizo metálico</v>
          </cell>
        </row>
        <row r="426">
          <cell r="A426" t="str">
            <v>Soldadura elect.004-3/23"</v>
          </cell>
        </row>
        <row r="427">
          <cell r="A427" t="str">
            <v>Soldadura de estaño P/Cobre</v>
          </cell>
        </row>
        <row r="428">
          <cell r="A428" t="str">
            <v>Soldadura PVC liquida 1/4</v>
          </cell>
        </row>
        <row r="429">
          <cell r="A429" t="str">
            <v>Soporte Canal Amazonas</v>
          </cell>
        </row>
        <row r="430">
          <cell r="A430" t="str">
            <v>Soporte de bajante Amazonas</v>
          </cell>
        </row>
        <row r="431">
          <cell r="A431" t="str">
            <v>Subcontrato eléctrico</v>
          </cell>
        </row>
        <row r="432">
          <cell r="A432" t="str">
            <v>Tabla burra ordinario 0,30 - 3 mts</v>
          </cell>
        </row>
        <row r="433">
          <cell r="A433" t="str">
            <v>Tabla burra C Macho 0,28 - 3 mts</v>
          </cell>
        </row>
        <row r="434">
          <cell r="A434" t="str">
            <v>Tabla chapa-ordinario 0,10 - 3 mts</v>
          </cell>
        </row>
        <row r="435">
          <cell r="A435" t="str">
            <v>Tabla chapa-ordinario 0,30 - 3 mts</v>
          </cell>
        </row>
        <row r="436">
          <cell r="A436" t="str">
            <v>Tablero acrílico (a=3.00 x h=1.20)</v>
          </cell>
        </row>
        <row r="437">
          <cell r="A437" t="str">
            <v>Tablero TBP - 8B con puerta y chapa plástica; para 8 cirucitos</v>
          </cell>
        </row>
        <row r="438">
          <cell r="A438" t="str">
            <v>Tablero TBP 12B  con puerta y chapas plastica de 12 Circuitos</v>
          </cell>
        </row>
        <row r="439">
          <cell r="A439" t="str">
            <v>Tablero TBP 16B con puerta y chapas plástico de 16 circuitos</v>
          </cell>
        </row>
        <row r="440">
          <cell r="A440" t="str">
            <v>Tablero 18 Circuitos con espacio para totalizador</v>
          </cell>
        </row>
        <row r="441">
          <cell r="A441" t="str">
            <v>Tablero 30 Circuitos con espacio para totalizador de 3x100A.</v>
          </cell>
        </row>
        <row r="442">
          <cell r="A442" t="str">
            <v xml:space="preserve">Tablero bifasico TBC 24 circuitos </v>
          </cell>
        </row>
        <row r="443">
          <cell r="A443" t="str">
            <v>Tablero en madera entamborada</v>
          </cell>
        </row>
        <row r="444">
          <cell r="A444" t="str">
            <v>Tablex 25mm</v>
          </cell>
        </row>
        <row r="445">
          <cell r="A445" t="str">
            <v>Tableta Alfa 30x30 granito blanco huila</v>
          </cell>
        </row>
        <row r="446">
          <cell r="A446" t="str">
            <v>Tableta Alfa lisa 25x7</v>
          </cell>
        </row>
        <row r="447">
          <cell r="A447" t="str">
            <v>Tableta etrusca</v>
          </cell>
        </row>
        <row r="448">
          <cell r="A448" t="str">
            <v>Tableta 1/4 26 gres con naris gradas</v>
          </cell>
        </row>
        <row r="449">
          <cell r="A449" t="str">
            <v>Tableta gres cuarto 26</v>
          </cell>
        </row>
        <row r="450">
          <cell r="A450" t="str">
            <v>Tablon 30x30 Rustico</v>
          </cell>
        </row>
        <row r="451">
          <cell r="A451" t="str">
            <v>Taco terminal UNIP,HQP 30A</v>
          </cell>
        </row>
        <row r="452">
          <cell r="A452" t="str">
            <v>Tanque plástico 500 lts</v>
          </cell>
        </row>
        <row r="453">
          <cell r="A453" t="str">
            <v>Tanque plástico 1000 lts</v>
          </cell>
        </row>
        <row r="454">
          <cell r="A454" t="str">
            <v>Tapon PVC-P 1/2"</v>
          </cell>
        </row>
        <row r="455">
          <cell r="A455" t="str">
            <v>Tapon PVC 4" - Prueba</v>
          </cell>
        </row>
        <row r="456">
          <cell r="A456" t="str">
            <v>Tapon PVC 4" roscado</v>
          </cell>
        </row>
        <row r="457">
          <cell r="A457" t="str">
            <v>Tapon PVC 2" - Prueba</v>
          </cell>
        </row>
        <row r="458">
          <cell r="A458" t="str">
            <v>Tapa Int Izquierda Canal Amazonas</v>
          </cell>
        </row>
        <row r="459">
          <cell r="A459" t="str">
            <v>Tapa Int Derecha Canal Amazonas</v>
          </cell>
        </row>
        <row r="460">
          <cell r="A460" t="str">
            <v>Tapa troquel.Metal.2 Orif.</v>
          </cell>
        </row>
        <row r="461">
          <cell r="A461" t="str">
            <v>Tapaporos Nogal</v>
          </cell>
        </row>
        <row r="462">
          <cell r="A462" t="str">
            <v xml:space="preserve">Tensor para cable antifraude </v>
          </cell>
        </row>
        <row r="463">
          <cell r="A463" t="str">
            <v xml:space="preserve">Teflon </v>
          </cell>
        </row>
        <row r="464">
          <cell r="A464" t="str">
            <v>Tee 1/2" PVC - Presión</v>
          </cell>
        </row>
        <row r="465">
          <cell r="A465" t="str">
            <v>Tee 3/4"    PVC - Presión</v>
          </cell>
        </row>
        <row r="466">
          <cell r="A466" t="str">
            <v>Tee PVC-P 3/4" x 1/2"</v>
          </cell>
        </row>
        <row r="467">
          <cell r="A467" t="str">
            <v>Tee 1" PVC - Presión</v>
          </cell>
        </row>
        <row r="468">
          <cell r="A468" t="str">
            <v>Tee 1 1/4 PVC - Presión</v>
          </cell>
        </row>
        <row r="469">
          <cell r="A469" t="str">
            <v>Tee Sencilla 2" Sanitaria</v>
          </cell>
        </row>
        <row r="470">
          <cell r="A470" t="str">
            <v>Tee Sencilla 4" Sanitaria</v>
          </cell>
        </row>
        <row r="471">
          <cell r="A471" t="str">
            <v>Teja de asbesto cemento No.4</v>
          </cell>
        </row>
        <row r="472">
          <cell r="A472" t="str">
            <v>Teja de asbesto cemento No.6</v>
          </cell>
        </row>
        <row r="473">
          <cell r="A473" t="str">
            <v>Teja de asbesto cemento No.8</v>
          </cell>
        </row>
        <row r="474">
          <cell r="A474" t="str">
            <v>Teja sandwich de corpacero o similar</v>
          </cell>
        </row>
        <row r="475">
          <cell r="A475" t="str">
            <v>Teja  Cindu incl. Ganchos de fijación</v>
          </cell>
        </row>
        <row r="476">
          <cell r="A476" t="str">
            <v>Terminal PVC 1/2</v>
          </cell>
        </row>
        <row r="477">
          <cell r="A477" t="str">
            <v>Terminal PVC 3/4</v>
          </cell>
        </row>
        <row r="478">
          <cell r="A478" t="str">
            <v>Tierra negra fertilizada</v>
          </cell>
        </row>
        <row r="479">
          <cell r="A479" t="str">
            <v>Tintilla</v>
          </cell>
        </row>
        <row r="480">
          <cell r="A480" t="str">
            <v>Toma de T.V. para cable coaxial</v>
          </cell>
        </row>
        <row r="481">
          <cell r="A481" t="str">
            <v>Toma doble tipo hospitalaria P.T.</v>
          </cell>
        </row>
        <row r="482">
          <cell r="A482" t="str">
            <v xml:space="preserve">Toma eléctrica Regulada doble P.T. </v>
          </cell>
        </row>
        <row r="483">
          <cell r="A483" t="str">
            <v xml:space="preserve">Toma eléctrica doble P.T. </v>
          </cell>
        </row>
        <row r="484">
          <cell r="A484" t="str">
            <v>Toma Doble GFCI</v>
          </cell>
        </row>
        <row r="485">
          <cell r="A485" t="str">
            <v>Toma eléctrica doble 20A pata trabada</v>
          </cell>
        </row>
        <row r="486">
          <cell r="A486" t="str">
            <v>Toma telefónica</v>
          </cell>
        </row>
        <row r="487">
          <cell r="A487" t="str">
            <v>Tornillo autoperforante fijador de correa</v>
          </cell>
        </row>
        <row r="488">
          <cell r="A488" t="str">
            <v>Tornillo goloso 1/8 x 1 1/4</v>
          </cell>
        </row>
        <row r="489">
          <cell r="A489" t="str">
            <v>Tornillo lámina D=3/8"</v>
          </cell>
        </row>
        <row r="490">
          <cell r="A490" t="str">
            <v>Remates accesorios y fijaciones</v>
          </cell>
        </row>
        <row r="491">
          <cell r="A491" t="str">
            <v>Tornillo Inoxidable Canal y Bajante Amazonas</v>
          </cell>
        </row>
        <row r="492">
          <cell r="A492" t="str">
            <v>Tornillo expansivo AH - 1614 5/16 x 3 "</v>
          </cell>
        </row>
        <row r="493">
          <cell r="A493" t="str">
            <v>Tornillo expansivo HLC 10x80/48</v>
          </cell>
        </row>
        <row r="494">
          <cell r="A494" t="str">
            <v>Totalizador 3 x 100 A</v>
          </cell>
        </row>
        <row r="495">
          <cell r="A495" t="str">
            <v>Triturado de máquina</v>
          </cell>
        </row>
        <row r="496">
          <cell r="A496" t="str">
            <v>Tubo Galvanizado de 1/2 SCH 40</v>
          </cell>
        </row>
        <row r="497">
          <cell r="A497" t="str">
            <v>Tubo Galvanizado de 3/8 SCH 40</v>
          </cell>
        </row>
        <row r="498">
          <cell r="A498" t="str">
            <v>Tubo Galvanizado de 1"</v>
          </cell>
        </row>
        <row r="499">
          <cell r="A499" t="str">
            <v>Tubo Galvanizado de 1 1/4"</v>
          </cell>
        </row>
        <row r="500">
          <cell r="A500" t="str">
            <v>Tubo Galvanizado de 1 1/2"</v>
          </cell>
        </row>
        <row r="501">
          <cell r="A501" t="str">
            <v>Tubo acero rectangular 38x78mm</v>
          </cell>
        </row>
        <row r="502">
          <cell r="A502" t="str">
            <v>Tubo acero rectangular 30x44mm</v>
          </cell>
        </row>
        <row r="503">
          <cell r="A503" t="str">
            <v>Tubo acero rectangular 4" x 2"</v>
          </cell>
        </row>
        <row r="504">
          <cell r="A504" t="str">
            <v>Tubo metalico cuadrado 2"</v>
          </cell>
        </row>
        <row r="505">
          <cell r="A505" t="str">
            <v>Tubo metalico de 1/2"</v>
          </cell>
        </row>
        <row r="506">
          <cell r="A506" t="str">
            <v>Tubo Acero redondo 1"</v>
          </cell>
        </row>
        <row r="507">
          <cell r="A507" t="str">
            <v>Curva galvanizada de 1 1/4"</v>
          </cell>
        </row>
        <row r="508">
          <cell r="A508" t="str">
            <v>Curva galvanizada de 1 1/2"</v>
          </cell>
        </row>
        <row r="509">
          <cell r="A509" t="str">
            <v>Capacete de 1 1/4"</v>
          </cell>
        </row>
        <row r="510">
          <cell r="A510" t="str">
            <v>Capacete de 1 1/2"</v>
          </cell>
        </row>
        <row r="511">
          <cell r="A511" t="str">
            <v>Juego de boquilla y contratuerca de 1 1/4"</v>
          </cell>
        </row>
        <row r="512">
          <cell r="A512" t="str">
            <v>Tubo Conduit 3/4"</v>
          </cell>
        </row>
        <row r="513">
          <cell r="A513" t="str">
            <v>Tubo Conduit  1/2"</v>
          </cell>
        </row>
        <row r="514">
          <cell r="A514" t="str">
            <v>Tubo Conduit PVC de 1/2"</v>
          </cell>
        </row>
        <row r="515">
          <cell r="A515" t="str">
            <v>Tubo Conduit PVC de 1"</v>
          </cell>
        </row>
        <row r="516">
          <cell r="A516" t="str">
            <v>Tubo Conduit PVC de 1 1/2"</v>
          </cell>
        </row>
        <row r="517">
          <cell r="A517" t="str">
            <v>Tubo Conduit PVC de 1 1/4</v>
          </cell>
        </row>
        <row r="518">
          <cell r="A518" t="str">
            <v>Tubo Conduit PVC de 3/4"</v>
          </cell>
        </row>
        <row r="519">
          <cell r="A519" t="str">
            <v>Tubo Galvanizado  de 3/4"</v>
          </cell>
        </row>
        <row r="520">
          <cell r="A520" t="str">
            <v>Tubo de concreto 8"</v>
          </cell>
        </row>
        <row r="521">
          <cell r="A521" t="str">
            <v>Tubo pres/21 PVC 2½"</v>
          </cell>
        </row>
        <row r="522">
          <cell r="A522" t="str">
            <v>Tubo pres/21 PVC 2"</v>
          </cell>
        </row>
        <row r="523">
          <cell r="A523" t="str">
            <v>Tubo pres/21 PVC 1 1/2"</v>
          </cell>
        </row>
        <row r="524">
          <cell r="A524" t="str">
            <v>Tubo pres/21 PVC 1 1/4</v>
          </cell>
        </row>
        <row r="525">
          <cell r="A525" t="str">
            <v>Tubo pres/11 PVC 3/4"</v>
          </cell>
        </row>
        <row r="526">
          <cell r="A526" t="str">
            <v>Tubo pres/13,5 PVC 1"</v>
          </cell>
        </row>
        <row r="527">
          <cell r="A527" t="str">
            <v>Tubo pres/9 PVC 1/2"</v>
          </cell>
        </row>
        <row r="528">
          <cell r="A528" t="str">
            <v>Tubo PVC de 2" Lluvias</v>
          </cell>
        </row>
        <row r="529">
          <cell r="A529" t="str">
            <v>Tubo PVC de 3" Lluvias</v>
          </cell>
        </row>
        <row r="530">
          <cell r="A530" t="str">
            <v>Tubo PVC de 4" lluvias</v>
          </cell>
        </row>
        <row r="531">
          <cell r="A531" t="str">
            <v>Tubo PVC de 4" Filtro</v>
          </cell>
        </row>
        <row r="532">
          <cell r="A532" t="str">
            <v>Tubo PVC de 6" Sanitaria</v>
          </cell>
        </row>
        <row r="533">
          <cell r="A533" t="str">
            <v>Tubo PVC de 4" Sanitaria</v>
          </cell>
        </row>
        <row r="534">
          <cell r="A534" t="str">
            <v>Tubo PVC de 4" Sanitaria flexible</v>
          </cell>
        </row>
        <row r="535">
          <cell r="A535" t="str">
            <v>Tubo PVC de 3" Sanitaria</v>
          </cell>
        </row>
        <row r="536">
          <cell r="A536" t="str">
            <v>Tubo PVC de 2" Sanitaria</v>
          </cell>
        </row>
        <row r="537">
          <cell r="A537" t="str">
            <v>Tuberia A.N. 3 plg 2,3 mm</v>
          </cell>
        </row>
        <row r="538">
          <cell r="A538" t="str">
            <v>Tuberia A.N. 2 plg 2mm</v>
          </cell>
        </row>
        <row r="539">
          <cell r="A539" t="str">
            <v>Tubo A.N. 1 1/2 plg, 2 mm</v>
          </cell>
        </row>
        <row r="540">
          <cell r="A540" t="str">
            <v>Tubo A.N. 1 plg, 2 mm</v>
          </cell>
        </row>
        <row r="541">
          <cell r="A541" t="str">
            <v>Tuberia A.N. Ø1 1/2"</v>
          </cell>
        </row>
        <row r="542">
          <cell r="A542" t="str">
            <v>Tubo Novafort de 4"</v>
          </cell>
        </row>
        <row r="543">
          <cell r="A543" t="str">
            <v>Tubo Novafort de 10"</v>
          </cell>
        </row>
        <row r="544">
          <cell r="A544" t="str">
            <v>Tubo Novafort de 12"</v>
          </cell>
        </row>
        <row r="545">
          <cell r="A545" t="str">
            <v>Tuberia Galvanizada 1 1/2" 2,5 mm Cal 12</v>
          </cell>
        </row>
        <row r="546">
          <cell r="A546" t="str">
            <v>Unión PVC-S 4 plg</v>
          </cell>
        </row>
        <row r="547">
          <cell r="A547" t="str">
            <v>Unión PVC-S 3 plg</v>
          </cell>
        </row>
        <row r="548">
          <cell r="A548" t="str">
            <v>Unión PVC-S 2 plg</v>
          </cell>
        </row>
        <row r="549">
          <cell r="A549" t="str">
            <v>Unión PVC-P 1/2 plg</v>
          </cell>
        </row>
        <row r="550">
          <cell r="A550" t="str">
            <v>Unión PVC-P 1 plg</v>
          </cell>
        </row>
        <row r="551">
          <cell r="A551" t="str">
            <v>Unión PVC-P 1 1/4"</v>
          </cell>
        </row>
        <row r="552">
          <cell r="A552" t="str">
            <v>Unión PVC-P 1 1/2"</v>
          </cell>
        </row>
        <row r="553">
          <cell r="A553" t="str">
            <v>Unión PVC-P 2 plg</v>
          </cell>
        </row>
        <row r="554">
          <cell r="A554" t="str">
            <v>Unión Conduit PVC 1/2"</v>
          </cell>
        </row>
        <row r="555">
          <cell r="A555" t="str">
            <v>Unión Canal amazonas</v>
          </cell>
        </row>
        <row r="556">
          <cell r="A556" t="str">
            <v>Unión canal a bajante Amazonas</v>
          </cell>
        </row>
        <row r="557">
          <cell r="A557" t="str">
            <v>Unión de Bajante Amazonas</v>
          </cell>
        </row>
        <row r="558">
          <cell r="A558" t="str">
            <v>Union PVC 3/4</v>
          </cell>
        </row>
        <row r="559">
          <cell r="A559" t="str">
            <v>Vara de clavo</v>
          </cell>
        </row>
        <row r="560">
          <cell r="A560" t="str">
            <v>Varilla Coper Well 5/8" x 8'</v>
          </cell>
        </row>
        <row r="561">
          <cell r="A561" t="str">
            <v>Varilla de 5/8"</v>
          </cell>
        </row>
        <row r="562">
          <cell r="A562" t="str">
            <v>Varilla de 10.5 cm.- 60.000</v>
          </cell>
        </row>
        <row r="563">
          <cell r="A563" t="str">
            <v>Varilla lisa de 1/2"</v>
          </cell>
        </row>
        <row r="564">
          <cell r="A564" t="str">
            <v>Varilla cuadrada de 1/2"</v>
          </cell>
        </row>
        <row r="565">
          <cell r="A565" t="str">
            <v>Ventana  fija .alum.Cal.18. Negra con vidrio templado 6mm</v>
          </cell>
        </row>
        <row r="566">
          <cell r="A566" t="str">
            <v>Ventana corrediza proyec.alum.Cal.18. Negra</v>
          </cell>
        </row>
        <row r="567">
          <cell r="A567" t="str">
            <v>Vidrio incoloro de 4mm pulido</v>
          </cell>
        </row>
        <row r="568">
          <cell r="A568" t="str">
            <v>Vidrio Templado de 6mm</v>
          </cell>
        </row>
        <row r="569">
          <cell r="A569" t="str">
            <v>Vidrio Templado de 10 mm con perfor.</v>
          </cell>
        </row>
        <row r="570">
          <cell r="A570" t="str">
            <v>Vinilo Color Tipo I</v>
          </cell>
        </row>
        <row r="571">
          <cell r="A571" t="str">
            <v>Ventana Aluminio Anodiado Satinada color natural con vidrio templado 6mm</v>
          </cell>
        </row>
        <row r="572">
          <cell r="A572" t="str">
            <v>Wing Aluminio</v>
          </cell>
        </row>
        <row r="573">
          <cell r="A573" t="str">
            <v>Xipex concentrado -Gris</v>
          </cell>
        </row>
        <row r="574">
          <cell r="A574" t="str">
            <v>Xipex Admix C-2000</v>
          </cell>
        </row>
        <row r="575">
          <cell r="A575" t="str">
            <v>Yee sencilla 4"</v>
          </cell>
        </row>
        <row r="576">
          <cell r="A576" t="str">
            <v>Zuncho de cinta band it de 1/2"</v>
          </cell>
        </row>
        <row r="577">
          <cell r="A577" t="str">
            <v>REGISTRO ANTIFRAUDE DE 1/2"</v>
          </cell>
        </row>
        <row r="578">
          <cell r="A578" t="str">
            <v>ELECTROBOMBA DE 1/2HP BARNES - SOLA</v>
          </cell>
        </row>
        <row r="579">
          <cell r="A579" t="str">
            <v>CONCRETO 4000 PSI</v>
          </cell>
        </row>
        <row r="580">
          <cell r="A580" t="str">
            <v>GRAFIL 4 MM</v>
          </cell>
        </row>
        <row r="581">
          <cell r="A581" t="str">
            <v>VALLA INFORMATIVA</v>
          </cell>
        </row>
        <row r="582">
          <cell r="A582" t="str">
            <v>CONCRETO 3500 PSI</v>
          </cell>
        </row>
      </sheetData>
      <sheetData sheetId="13"/>
      <sheetData sheetId="14"/>
      <sheetData sheetId="15"/>
      <sheetData sheetId="16"/>
      <sheetData sheetId="17"/>
      <sheetData sheetId="18">
        <row r="53">
          <cell r="I53">
            <v>276775</v>
          </cell>
        </row>
      </sheetData>
      <sheetData sheetId="19"/>
      <sheetData sheetId="20"/>
      <sheetData sheetId="21"/>
      <sheetData sheetId="22">
        <row r="53">
          <cell r="I53">
            <v>2816</v>
          </cell>
        </row>
      </sheetData>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nt"/>
      <sheetName val="Actas 01"/>
      <sheetName val="cantidades de ob ACTA 02"/>
      <sheetName val="cantidades de ob"/>
      <sheetName val="ACTA modificaciones"/>
      <sheetName val="ACTA 02"/>
      <sheetName val="ACTA 01 OBRA"/>
      <sheetName val="ACTA DE PAGO"/>
      <sheetName val="ACTA PRECIOS NO PREVISTOS"/>
      <sheetName val="ACTA CHOCO"/>
      <sheetName val="presupuestos"/>
      <sheetName val="Hoja1"/>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UPUESTO"/>
      <sheetName val="PRESUPUESTO POR CAPITULOS"/>
      <sheetName val="APUS"/>
      <sheetName val="CANTIDADES"/>
      <sheetName val="LISTA DE MATERIALES"/>
      <sheetName val="MANO DE OBRA"/>
      <sheetName val="EQUIPO"/>
    </sheetNames>
    <sheetDataSet>
      <sheetData sheetId="0" refreshError="1"/>
      <sheetData sheetId="1" refreshError="1"/>
      <sheetData sheetId="2" refreshError="1"/>
      <sheetData sheetId="3" refreshError="1"/>
      <sheetData sheetId="4">
        <row r="11">
          <cell r="D11">
            <v>2650</v>
          </cell>
        </row>
        <row r="49">
          <cell r="D49">
            <v>1100</v>
          </cell>
        </row>
        <row r="50">
          <cell r="D50">
            <v>12000</v>
          </cell>
        </row>
        <row r="78">
          <cell r="D78">
            <v>700</v>
          </cell>
        </row>
        <row r="82">
          <cell r="D82">
            <v>2500</v>
          </cell>
        </row>
      </sheetData>
      <sheetData sheetId="5">
        <row r="9">
          <cell r="D9">
            <v>1500</v>
          </cell>
        </row>
        <row r="38">
          <cell r="D38">
            <v>650</v>
          </cell>
        </row>
      </sheetData>
      <sheetData sheetId="6"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PTO (2)"/>
      <sheetName val="aiu"/>
      <sheetName val="aiu (2)"/>
      <sheetName val="ALFONSO"/>
      <sheetName val="formulario 2"/>
      <sheetName val="formulario 2 (2)"/>
      <sheetName val="formulario 3"/>
      <sheetName val="formulario 3 (2)"/>
      <sheetName val="formulario 3 (3)"/>
      <sheetName val="formulario 4"/>
      <sheetName val="formulario 5"/>
      <sheetName val="formulario 6"/>
      <sheetName val="formulario 6(2)"/>
      <sheetName val="formulario 6(1)"/>
      <sheetName val="ANTICIPO"/>
      <sheetName val="F.Prestacional"/>
      <sheetName val="PRESUPUESTO"/>
      <sheetName val="INSUMOS"/>
      <sheetName val="CRONOGRAM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efreshError="1"/>
      <sheetData sheetId="16" refreshError="1"/>
      <sheetData sheetId="17" refreshError="1"/>
      <sheetData sheetId="18"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upuesto"/>
      <sheetName val="Hoja2"/>
      <sheetName val="Hoja3"/>
      <sheetName val="Hoja4"/>
      <sheetName val="Hoja5"/>
      <sheetName val="Hoja6"/>
      <sheetName val="Hoja7"/>
      <sheetName val="Hoja8"/>
      <sheetName val="Hoja9"/>
      <sheetName val="Hoja10"/>
      <sheetName val="Hoja11"/>
      <sheetName val="Hoja12"/>
      <sheetName val="Hoja13"/>
      <sheetName val="Hoja14"/>
      <sheetName val="Hoja15"/>
      <sheetName val="Hoja16"/>
      <sheetName val="Hoja17"/>
      <sheetName val="Hoja18"/>
      <sheetName val="Hoja19"/>
      <sheetName val="Hoja20"/>
      <sheetName val="Hoja21"/>
      <sheetName val="Hoja22"/>
      <sheetName val="Hoja23"/>
      <sheetName val="BaseUnitarios"/>
      <sheetName val="Insumos"/>
      <sheetName val="BaseDato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ow r="2">
          <cell r="A2">
            <v>101</v>
          </cell>
          <cell r="B2" t="str">
            <v>Teodolito</v>
          </cell>
          <cell r="C2">
            <v>2250</v>
          </cell>
          <cell r="D2" t="str">
            <v>Alquiler / hora</v>
          </cell>
        </row>
        <row r="3">
          <cell r="A3">
            <v>102</v>
          </cell>
          <cell r="B3" t="str">
            <v>Nivel de precisión</v>
          </cell>
          <cell r="C3">
            <v>1562.5</v>
          </cell>
          <cell r="D3" t="str">
            <v>Alquiler / hora</v>
          </cell>
        </row>
        <row r="4">
          <cell r="A4">
            <v>103</v>
          </cell>
          <cell r="B4" t="str">
            <v>Equipo menor</v>
          </cell>
          <cell r="C4">
            <v>625</v>
          </cell>
          <cell r="D4" t="str">
            <v>Alquiler / hora</v>
          </cell>
        </row>
        <row r="5">
          <cell r="A5">
            <v>104</v>
          </cell>
          <cell r="B5" t="str">
            <v>Herramientas</v>
          </cell>
          <cell r="C5" t="str">
            <v>Variable</v>
          </cell>
          <cell r="D5" t="str">
            <v>Glb.</v>
          </cell>
        </row>
        <row r="6">
          <cell r="A6">
            <v>105</v>
          </cell>
          <cell r="B6" t="str">
            <v>Mezcladora</v>
          </cell>
          <cell r="C6">
            <v>9000</v>
          </cell>
          <cell r="D6" t="str">
            <v>Alquiler / hora</v>
          </cell>
        </row>
        <row r="7">
          <cell r="A7">
            <v>106</v>
          </cell>
          <cell r="B7" t="str">
            <v>Vibrador</v>
          </cell>
          <cell r="C7">
            <v>5000</v>
          </cell>
          <cell r="D7" t="str">
            <v>Alquiler / hora</v>
          </cell>
        </row>
        <row r="8">
          <cell r="A8">
            <v>107</v>
          </cell>
          <cell r="B8" t="str">
            <v>Formaleta</v>
          </cell>
          <cell r="C8">
            <v>5000</v>
          </cell>
          <cell r="D8" t="str">
            <v>m²</v>
          </cell>
        </row>
        <row r="9">
          <cell r="A9">
            <v>108</v>
          </cell>
          <cell r="B9" t="str">
            <v>Andamio</v>
          </cell>
          <cell r="C9">
            <v>50</v>
          </cell>
          <cell r="D9" t="str">
            <v>Alquiler / hora</v>
          </cell>
        </row>
        <row r="10">
          <cell r="A10">
            <v>109</v>
          </cell>
          <cell r="B10" t="str">
            <v>Mira</v>
          </cell>
          <cell r="C10">
            <v>437.5</v>
          </cell>
          <cell r="D10" t="str">
            <v>Alquiler / hora</v>
          </cell>
        </row>
        <row r="11">
          <cell r="A11">
            <v>110</v>
          </cell>
          <cell r="B11" t="str">
            <v>Compresor</v>
          </cell>
          <cell r="C11">
            <v>35000</v>
          </cell>
          <cell r="D11" t="str">
            <v>Alquiler / hora</v>
          </cell>
        </row>
        <row r="12">
          <cell r="A12">
            <v>111</v>
          </cell>
          <cell r="B12" t="str">
            <v>Compactador mecánico (rana)</v>
          </cell>
          <cell r="C12">
            <v>4000</v>
          </cell>
          <cell r="D12" t="str">
            <v>Alquiler / hora</v>
          </cell>
        </row>
        <row r="13">
          <cell r="A13">
            <v>112</v>
          </cell>
          <cell r="C13">
            <v>0</v>
          </cell>
        </row>
        <row r="14">
          <cell r="A14">
            <v>113</v>
          </cell>
          <cell r="C14">
            <v>0</v>
          </cell>
        </row>
        <row r="15">
          <cell r="A15">
            <v>114</v>
          </cell>
          <cell r="C15">
            <v>0</v>
          </cell>
        </row>
        <row r="16">
          <cell r="A16">
            <v>115</v>
          </cell>
          <cell r="C16">
            <v>0</v>
          </cell>
        </row>
        <row r="17">
          <cell r="A17">
            <v>116</v>
          </cell>
          <cell r="C17">
            <v>0</v>
          </cell>
        </row>
        <row r="18">
          <cell r="A18">
            <v>117</v>
          </cell>
          <cell r="C18">
            <v>0</v>
          </cell>
        </row>
        <row r="19">
          <cell r="A19">
            <v>118</v>
          </cell>
          <cell r="C19">
            <v>0</v>
          </cell>
        </row>
        <row r="20">
          <cell r="A20">
            <v>119</v>
          </cell>
          <cell r="C20">
            <v>0</v>
          </cell>
        </row>
        <row r="21">
          <cell r="A21">
            <v>120</v>
          </cell>
          <cell r="C21">
            <v>0</v>
          </cell>
        </row>
        <row r="22">
          <cell r="A22">
            <v>121</v>
          </cell>
          <cell r="C22">
            <v>0</v>
          </cell>
        </row>
        <row r="23">
          <cell r="A23">
            <v>122</v>
          </cell>
          <cell r="C23">
            <v>0</v>
          </cell>
        </row>
        <row r="24">
          <cell r="A24">
            <v>123</v>
          </cell>
          <cell r="C24">
            <v>0</v>
          </cell>
        </row>
        <row r="25">
          <cell r="A25">
            <v>124</v>
          </cell>
          <cell r="C25">
            <v>0</v>
          </cell>
        </row>
        <row r="26">
          <cell r="A26">
            <v>125</v>
          </cell>
          <cell r="C26">
            <v>0</v>
          </cell>
        </row>
        <row r="27">
          <cell r="A27">
            <v>126</v>
          </cell>
          <cell r="C27">
            <v>0</v>
          </cell>
        </row>
        <row r="28">
          <cell r="A28">
            <v>127</v>
          </cell>
          <cell r="C28">
            <v>0</v>
          </cell>
        </row>
        <row r="29">
          <cell r="A29">
            <v>128</v>
          </cell>
          <cell r="C29">
            <v>0</v>
          </cell>
        </row>
        <row r="30">
          <cell r="A30">
            <v>129</v>
          </cell>
          <cell r="C30">
            <v>0</v>
          </cell>
        </row>
        <row r="31">
          <cell r="A31">
            <v>130</v>
          </cell>
          <cell r="C31">
            <v>0</v>
          </cell>
        </row>
        <row r="32">
          <cell r="A32">
            <v>131</v>
          </cell>
          <cell r="C32">
            <v>0</v>
          </cell>
        </row>
        <row r="33">
          <cell r="A33">
            <v>132</v>
          </cell>
          <cell r="C33">
            <v>0</v>
          </cell>
        </row>
        <row r="34">
          <cell r="A34">
            <v>133</v>
          </cell>
          <cell r="C34">
            <v>0</v>
          </cell>
        </row>
        <row r="35">
          <cell r="A35">
            <v>134</v>
          </cell>
          <cell r="C35">
            <v>0</v>
          </cell>
        </row>
        <row r="36">
          <cell r="A36">
            <v>135</v>
          </cell>
          <cell r="C36">
            <v>0</v>
          </cell>
        </row>
        <row r="37">
          <cell r="A37">
            <v>136</v>
          </cell>
          <cell r="C37">
            <v>0</v>
          </cell>
        </row>
        <row r="38">
          <cell r="A38">
            <v>137</v>
          </cell>
          <cell r="C38">
            <v>0</v>
          </cell>
        </row>
        <row r="39">
          <cell r="A39">
            <v>138</v>
          </cell>
          <cell r="C39">
            <v>0</v>
          </cell>
        </row>
        <row r="40">
          <cell r="A40">
            <v>139</v>
          </cell>
          <cell r="C40">
            <v>0</v>
          </cell>
        </row>
        <row r="41">
          <cell r="A41">
            <v>140</v>
          </cell>
          <cell r="C41">
            <v>0</v>
          </cell>
        </row>
        <row r="42">
          <cell r="A42">
            <v>141</v>
          </cell>
          <cell r="C42">
            <v>0</v>
          </cell>
        </row>
        <row r="43">
          <cell r="A43">
            <v>142</v>
          </cell>
          <cell r="C43">
            <v>0</v>
          </cell>
        </row>
        <row r="44">
          <cell r="A44">
            <v>143</v>
          </cell>
          <cell r="C44">
            <v>0</v>
          </cell>
        </row>
        <row r="45">
          <cell r="A45">
            <v>144</v>
          </cell>
          <cell r="C45">
            <v>0</v>
          </cell>
        </row>
        <row r="46">
          <cell r="A46">
            <v>145</v>
          </cell>
          <cell r="C46">
            <v>0</v>
          </cell>
        </row>
        <row r="47">
          <cell r="A47">
            <v>146</v>
          </cell>
          <cell r="C47">
            <v>0</v>
          </cell>
        </row>
        <row r="48">
          <cell r="A48">
            <v>147</v>
          </cell>
          <cell r="C48">
            <v>0</v>
          </cell>
        </row>
        <row r="49">
          <cell r="A49">
            <v>148</v>
          </cell>
          <cell r="C49">
            <v>0</v>
          </cell>
        </row>
        <row r="50">
          <cell r="A50">
            <v>149</v>
          </cell>
          <cell r="C50">
            <v>0</v>
          </cell>
        </row>
        <row r="51">
          <cell r="A51">
            <v>150</v>
          </cell>
          <cell r="C51">
            <v>0</v>
          </cell>
        </row>
        <row r="52">
          <cell r="A52">
            <v>151</v>
          </cell>
          <cell r="C52">
            <v>0</v>
          </cell>
        </row>
        <row r="53">
          <cell r="A53">
            <v>152</v>
          </cell>
          <cell r="C53">
            <v>0</v>
          </cell>
        </row>
        <row r="54">
          <cell r="A54">
            <v>153</v>
          </cell>
          <cell r="C54">
            <v>0</v>
          </cell>
        </row>
        <row r="55">
          <cell r="A55">
            <v>154</v>
          </cell>
          <cell r="C55">
            <v>0</v>
          </cell>
        </row>
        <row r="56">
          <cell r="A56">
            <v>155</v>
          </cell>
          <cell r="C56">
            <v>0</v>
          </cell>
        </row>
        <row r="57">
          <cell r="A57">
            <v>156</v>
          </cell>
          <cell r="C57">
            <v>0</v>
          </cell>
        </row>
        <row r="58">
          <cell r="A58">
            <v>157</v>
          </cell>
          <cell r="C58">
            <v>0</v>
          </cell>
        </row>
        <row r="59">
          <cell r="A59">
            <v>158</v>
          </cell>
          <cell r="C59">
            <v>0</v>
          </cell>
        </row>
        <row r="60">
          <cell r="A60">
            <v>159</v>
          </cell>
          <cell r="C60">
            <v>0</v>
          </cell>
        </row>
        <row r="61">
          <cell r="A61">
            <v>160</v>
          </cell>
          <cell r="C61">
            <v>0</v>
          </cell>
        </row>
        <row r="62">
          <cell r="A62">
            <v>161</v>
          </cell>
          <cell r="C62">
            <v>0</v>
          </cell>
        </row>
        <row r="63">
          <cell r="A63">
            <v>162</v>
          </cell>
          <cell r="C63">
            <v>0</v>
          </cell>
        </row>
        <row r="64">
          <cell r="A64">
            <v>163</v>
          </cell>
          <cell r="C64">
            <v>0</v>
          </cell>
        </row>
        <row r="65">
          <cell r="A65">
            <v>164</v>
          </cell>
          <cell r="C65">
            <v>0</v>
          </cell>
        </row>
        <row r="66">
          <cell r="A66">
            <v>165</v>
          </cell>
          <cell r="C66">
            <v>0</v>
          </cell>
        </row>
        <row r="67">
          <cell r="A67">
            <v>166</v>
          </cell>
          <cell r="C67">
            <v>0</v>
          </cell>
        </row>
        <row r="68">
          <cell r="A68">
            <v>167</v>
          </cell>
          <cell r="C68">
            <v>0</v>
          </cell>
        </row>
        <row r="69">
          <cell r="A69">
            <v>168</v>
          </cell>
          <cell r="C69">
            <v>0</v>
          </cell>
        </row>
        <row r="70">
          <cell r="A70">
            <v>169</v>
          </cell>
          <cell r="C70">
            <v>0</v>
          </cell>
        </row>
        <row r="71">
          <cell r="A71">
            <v>170</v>
          </cell>
          <cell r="C71">
            <v>0</v>
          </cell>
        </row>
        <row r="72">
          <cell r="A72">
            <v>171</v>
          </cell>
          <cell r="C72">
            <v>0</v>
          </cell>
        </row>
        <row r="73">
          <cell r="A73">
            <v>172</v>
          </cell>
          <cell r="C73">
            <v>0</v>
          </cell>
        </row>
        <row r="74">
          <cell r="A74">
            <v>173</v>
          </cell>
          <cell r="C74">
            <v>0</v>
          </cell>
        </row>
        <row r="75">
          <cell r="A75">
            <v>174</v>
          </cell>
          <cell r="C75">
            <v>0</v>
          </cell>
        </row>
        <row r="76">
          <cell r="A76">
            <v>175</v>
          </cell>
          <cell r="C76">
            <v>0</v>
          </cell>
        </row>
        <row r="77">
          <cell r="A77">
            <v>176</v>
          </cell>
          <cell r="C77">
            <v>0</v>
          </cell>
        </row>
        <row r="78">
          <cell r="A78">
            <v>177</v>
          </cell>
          <cell r="C78">
            <v>0</v>
          </cell>
        </row>
        <row r="79">
          <cell r="A79">
            <v>178</v>
          </cell>
          <cell r="C79">
            <v>0</v>
          </cell>
        </row>
        <row r="80">
          <cell r="A80">
            <v>179</v>
          </cell>
          <cell r="C80">
            <v>0</v>
          </cell>
        </row>
        <row r="81">
          <cell r="A81">
            <v>180</v>
          </cell>
          <cell r="C81">
            <v>0</v>
          </cell>
        </row>
        <row r="82">
          <cell r="A82">
            <v>181</v>
          </cell>
          <cell r="C82">
            <v>0</v>
          </cell>
        </row>
        <row r="83">
          <cell r="A83">
            <v>182</v>
          </cell>
          <cell r="C83">
            <v>0</v>
          </cell>
        </row>
        <row r="84">
          <cell r="A84">
            <v>183</v>
          </cell>
          <cell r="C84">
            <v>0</v>
          </cell>
        </row>
        <row r="85">
          <cell r="A85">
            <v>184</v>
          </cell>
          <cell r="C85">
            <v>0</v>
          </cell>
        </row>
        <row r="86">
          <cell r="A86">
            <v>185</v>
          </cell>
          <cell r="C86">
            <v>0</v>
          </cell>
        </row>
        <row r="87">
          <cell r="A87">
            <v>186</v>
          </cell>
          <cell r="C87">
            <v>0</v>
          </cell>
        </row>
        <row r="88">
          <cell r="A88">
            <v>187</v>
          </cell>
          <cell r="C88">
            <v>0</v>
          </cell>
        </row>
        <row r="89">
          <cell r="A89">
            <v>188</v>
          </cell>
          <cell r="C89">
            <v>0</v>
          </cell>
        </row>
        <row r="90">
          <cell r="A90">
            <v>189</v>
          </cell>
          <cell r="C90">
            <v>0</v>
          </cell>
        </row>
        <row r="91">
          <cell r="A91">
            <v>190</v>
          </cell>
          <cell r="B91" t="str">
            <v>Dinamita</v>
          </cell>
          <cell r="C91">
            <v>3500</v>
          </cell>
          <cell r="D91" t="str">
            <v>Taco</v>
          </cell>
        </row>
        <row r="92">
          <cell r="A92">
            <v>191</v>
          </cell>
          <cell r="B92" t="str">
            <v>Estopín</v>
          </cell>
          <cell r="C92">
            <v>1000</v>
          </cell>
          <cell r="D92" t="str">
            <v>Und.</v>
          </cell>
        </row>
        <row r="93">
          <cell r="A93">
            <v>192</v>
          </cell>
          <cell r="B93" t="str">
            <v>Mecha lenta</v>
          </cell>
          <cell r="C93">
            <v>2000</v>
          </cell>
          <cell r="D93" t="str">
            <v>ml.</v>
          </cell>
        </row>
        <row r="94">
          <cell r="A94">
            <v>193</v>
          </cell>
          <cell r="C94">
            <v>0</v>
          </cell>
        </row>
        <row r="95">
          <cell r="A95">
            <v>194</v>
          </cell>
          <cell r="C95">
            <v>0</v>
          </cell>
        </row>
        <row r="96">
          <cell r="A96">
            <v>195</v>
          </cell>
          <cell r="C96">
            <v>0</v>
          </cell>
        </row>
        <row r="97">
          <cell r="A97">
            <v>196</v>
          </cell>
          <cell r="C97">
            <v>0</v>
          </cell>
        </row>
        <row r="98">
          <cell r="A98">
            <v>197</v>
          </cell>
          <cell r="C98">
            <v>0</v>
          </cell>
        </row>
        <row r="99">
          <cell r="A99">
            <v>198</v>
          </cell>
          <cell r="C99">
            <v>0</v>
          </cell>
        </row>
        <row r="100">
          <cell r="A100">
            <v>199</v>
          </cell>
          <cell r="B100" t="str">
            <v>Madera para estacas</v>
          </cell>
          <cell r="C100">
            <v>50</v>
          </cell>
          <cell r="D100" t="str">
            <v>Und.</v>
          </cell>
        </row>
        <row r="101">
          <cell r="A101">
            <v>200</v>
          </cell>
          <cell r="B101" t="str">
            <v>Estacas para topografía</v>
          </cell>
          <cell r="C101">
            <v>100</v>
          </cell>
          <cell r="D101" t="str">
            <v>Und.</v>
          </cell>
          <cell r="E101">
            <v>0.2</v>
          </cell>
        </row>
        <row r="102">
          <cell r="A102">
            <v>201</v>
          </cell>
          <cell r="B102" t="str">
            <v>Pintura</v>
          </cell>
          <cell r="C102">
            <v>25000</v>
          </cell>
          <cell r="D102" t="str">
            <v>Galón</v>
          </cell>
          <cell r="E102">
            <v>50</v>
          </cell>
        </row>
        <row r="103">
          <cell r="A103">
            <v>202</v>
          </cell>
          <cell r="B103" t="str">
            <v>Cemento gris</v>
          </cell>
          <cell r="C103">
            <v>320</v>
          </cell>
          <cell r="D103" t="str">
            <v>kg.</v>
          </cell>
          <cell r="E103">
            <v>2.56</v>
          </cell>
        </row>
        <row r="104">
          <cell r="A104">
            <v>203</v>
          </cell>
          <cell r="B104" t="str">
            <v>Arena</v>
          </cell>
          <cell r="C104">
            <v>25000</v>
          </cell>
          <cell r="D104" t="str">
            <v>m³</v>
          </cell>
          <cell r="E104">
            <v>500</v>
          </cell>
        </row>
        <row r="105">
          <cell r="A105">
            <v>204</v>
          </cell>
          <cell r="B105" t="str">
            <v>Triturado</v>
          </cell>
          <cell r="C105">
            <v>32000</v>
          </cell>
          <cell r="D105" t="str">
            <v>m³</v>
          </cell>
          <cell r="E105">
            <v>640</v>
          </cell>
        </row>
        <row r="106">
          <cell r="A106">
            <v>205</v>
          </cell>
          <cell r="B106" t="str">
            <v>Agua</v>
          </cell>
          <cell r="C106">
            <v>10</v>
          </cell>
          <cell r="D106" t="str">
            <v>lts</v>
          </cell>
          <cell r="E106">
            <v>0.02</v>
          </cell>
        </row>
        <row r="107">
          <cell r="A107">
            <v>206</v>
          </cell>
          <cell r="B107" t="str">
            <v>Piedra rajón</v>
          </cell>
          <cell r="C107">
            <v>8000</v>
          </cell>
          <cell r="D107" t="str">
            <v>m³</v>
          </cell>
          <cell r="E107">
            <v>160</v>
          </cell>
        </row>
        <row r="108">
          <cell r="A108">
            <v>207</v>
          </cell>
          <cell r="B108" t="str">
            <v>Puntillas</v>
          </cell>
          <cell r="C108">
            <v>1900</v>
          </cell>
          <cell r="D108" t="str">
            <v>kg.</v>
          </cell>
          <cell r="E108">
            <v>3.8000000000000003</v>
          </cell>
        </row>
        <row r="109">
          <cell r="A109">
            <v>208</v>
          </cell>
          <cell r="B109" t="str">
            <v>Puntillón para fijación</v>
          </cell>
          <cell r="C109">
            <v>50</v>
          </cell>
          <cell r="D109" t="str">
            <v>Und.</v>
          </cell>
          <cell r="E109">
            <v>0.1</v>
          </cell>
        </row>
        <row r="110">
          <cell r="A110">
            <v>209</v>
          </cell>
          <cell r="B110" t="str">
            <v>Malla para friso sin vena 0.53 x 2.4 m</v>
          </cell>
          <cell r="C110">
            <v>1176</v>
          </cell>
          <cell r="D110" t="str">
            <v>Und.</v>
          </cell>
          <cell r="E110">
            <v>2.3519999999999999</v>
          </cell>
        </row>
        <row r="111">
          <cell r="A111">
            <v>210</v>
          </cell>
          <cell r="B111" t="str">
            <v>Acero fy=60000PSI</v>
          </cell>
          <cell r="C111">
            <v>990</v>
          </cell>
          <cell r="D111" t="str">
            <v>kg</v>
          </cell>
          <cell r="E111">
            <v>1.98</v>
          </cell>
        </row>
        <row r="112">
          <cell r="A112">
            <v>211</v>
          </cell>
          <cell r="B112" t="str">
            <v>Acero fy=37000PSI</v>
          </cell>
          <cell r="C112">
            <v>990</v>
          </cell>
          <cell r="D112" t="str">
            <v>kg</v>
          </cell>
          <cell r="E112">
            <v>1.98</v>
          </cell>
        </row>
        <row r="113">
          <cell r="A113">
            <v>212</v>
          </cell>
          <cell r="C113">
            <v>0</v>
          </cell>
          <cell r="E113">
            <v>0</v>
          </cell>
        </row>
        <row r="114">
          <cell r="A114">
            <v>213</v>
          </cell>
          <cell r="C114">
            <v>0</v>
          </cell>
          <cell r="E114">
            <v>0</v>
          </cell>
        </row>
        <row r="115">
          <cell r="A115">
            <v>214</v>
          </cell>
          <cell r="C115">
            <v>0</v>
          </cell>
          <cell r="E115">
            <v>0</v>
          </cell>
        </row>
        <row r="116">
          <cell r="A116">
            <v>215</v>
          </cell>
          <cell r="B116" t="str">
            <v>Alambre</v>
          </cell>
          <cell r="C116">
            <v>1250</v>
          </cell>
          <cell r="D116" t="str">
            <v>kg</v>
          </cell>
          <cell r="E116">
            <v>1.25</v>
          </cell>
        </row>
        <row r="117">
          <cell r="A117">
            <v>216</v>
          </cell>
          <cell r="C117">
            <v>0</v>
          </cell>
          <cell r="E117">
            <v>0</v>
          </cell>
        </row>
        <row r="118">
          <cell r="A118">
            <v>217</v>
          </cell>
          <cell r="B118" t="str">
            <v>Tabla para entibar</v>
          </cell>
          <cell r="C118">
            <v>3000</v>
          </cell>
          <cell r="D118" t="str">
            <v>Und.</v>
          </cell>
          <cell r="E118">
            <v>3</v>
          </cell>
        </row>
        <row r="119">
          <cell r="A119">
            <v>218</v>
          </cell>
          <cell r="B119" t="str">
            <v>Cerco de 4 x 4 x 240</v>
          </cell>
          <cell r="C119">
            <v>4000</v>
          </cell>
          <cell r="D119" t="str">
            <v>Und.</v>
          </cell>
          <cell r="E119">
            <v>4</v>
          </cell>
        </row>
        <row r="120">
          <cell r="A120">
            <v>219</v>
          </cell>
          <cell r="C120">
            <v>0</v>
          </cell>
          <cell r="E120">
            <v>0</v>
          </cell>
        </row>
        <row r="121">
          <cell r="A121">
            <v>220</v>
          </cell>
          <cell r="B121" t="str">
            <v>Cimbra sencilla</v>
          </cell>
          <cell r="C121">
            <v>46880</v>
          </cell>
          <cell r="D121" t="str">
            <v>ml.</v>
          </cell>
          <cell r="E121">
            <v>140.64000000000001</v>
          </cell>
        </row>
        <row r="122">
          <cell r="A122">
            <v>221</v>
          </cell>
          <cell r="B122" t="str">
            <v>Cimbra semidoble</v>
          </cell>
          <cell r="C122">
            <v>54690</v>
          </cell>
          <cell r="D122" t="str">
            <v>ml.</v>
          </cell>
          <cell r="E122">
            <v>164.07</v>
          </cell>
        </row>
        <row r="123">
          <cell r="A123">
            <v>222</v>
          </cell>
          <cell r="B123" t="str">
            <v>Cimbra doble</v>
          </cell>
          <cell r="C123">
            <v>62500</v>
          </cell>
          <cell r="D123" t="str">
            <v>ml.</v>
          </cell>
          <cell r="E123">
            <v>187.5</v>
          </cell>
        </row>
        <row r="124">
          <cell r="A124">
            <v>223</v>
          </cell>
          <cell r="C124">
            <v>0</v>
          </cell>
          <cell r="E124">
            <v>0</v>
          </cell>
        </row>
        <row r="125">
          <cell r="A125">
            <v>224</v>
          </cell>
          <cell r="C125">
            <v>0</v>
          </cell>
          <cell r="E125">
            <v>0</v>
          </cell>
        </row>
        <row r="126">
          <cell r="A126">
            <v>225</v>
          </cell>
          <cell r="B126" t="str">
            <v>Icopor</v>
          </cell>
          <cell r="C126">
            <v>4690</v>
          </cell>
          <cell r="D126" t="str">
            <v>m²</v>
          </cell>
          <cell r="E126">
            <v>4.6900000000000004</v>
          </cell>
        </row>
        <row r="127">
          <cell r="A127">
            <v>226</v>
          </cell>
          <cell r="C127">
            <v>0</v>
          </cell>
          <cell r="E127">
            <v>0</v>
          </cell>
        </row>
        <row r="128">
          <cell r="A128">
            <v>227</v>
          </cell>
          <cell r="C128">
            <v>0</v>
          </cell>
          <cell r="E128">
            <v>0</v>
          </cell>
        </row>
        <row r="129">
          <cell r="A129">
            <v>228</v>
          </cell>
          <cell r="C129">
            <v>0</v>
          </cell>
          <cell r="E129">
            <v>0</v>
          </cell>
        </row>
        <row r="130">
          <cell r="A130">
            <v>229</v>
          </cell>
          <cell r="C130">
            <v>0</v>
          </cell>
          <cell r="E130">
            <v>0</v>
          </cell>
        </row>
        <row r="131">
          <cell r="A131">
            <v>230</v>
          </cell>
          <cell r="B131" t="str">
            <v>Caseta (campamento, bodega etc.)</v>
          </cell>
          <cell r="C131">
            <v>2000000</v>
          </cell>
          <cell r="D131" t="str">
            <v>Glb.</v>
          </cell>
          <cell r="E131">
            <v>4000</v>
          </cell>
        </row>
        <row r="132">
          <cell r="A132">
            <v>231</v>
          </cell>
          <cell r="B132" t="str">
            <v>Caseta oficinas</v>
          </cell>
          <cell r="C132">
            <v>1500000</v>
          </cell>
          <cell r="D132" t="str">
            <v>Glb.</v>
          </cell>
          <cell r="E132">
            <v>3000</v>
          </cell>
        </row>
        <row r="133">
          <cell r="A133">
            <v>232</v>
          </cell>
          <cell r="B133" t="str">
            <v>Valla de aviso de la obra</v>
          </cell>
          <cell r="C133">
            <v>400000</v>
          </cell>
          <cell r="D133" t="str">
            <v>Glb.</v>
          </cell>
          <cell r="E133">
            <v>800</v>
          </cell>
        </row>
        <row r="134">
          <cell r="A134">
            <v>233</v>
          </cell>
          <cell r="C134">
            <v>0</v>
          </cell>
          <cell r="E134">
            <v>0</v>
          </cell>
        </row>
        <row r="135">
          <cell r="A135">
            <v>234</v>
          </cell>
          <cell r="C135">
            <v>0</v>
          </cell>
          <cell r="E135">
            <v>0</v>
          </cell>
        </row>
        <row r="136">
          <cell r="A136">
            <v>235</v>
          </cell>
          <cell r="C136">
            <v>0</v>
          </cell>
          <cell r="E136">
            <v>0</v>
          </cell>
        </row>
        <row r="137">
          <cell r="A137">
            <v>236</v>
          </cell>
          <cell r="C137">
            <v>0</v>
          </cell>
          <cell r="E137">
            <v>0</v>
          </cell>
        </row>
        <row r="138">
          <cell r="A138">
            <v>237</v>
          </cell>
          <cell r="C138">
            <v>0</v>
          </cell>
          <cell r="E138">
            <v>0</v>
          </cell>
        </row>
        <row r="139">
          <cell r="A139">
            <v>238</v>
          </cell>
          <cell r="C139">
            <v>0</v>
          </cell>
          <cell r="E139">
            <v>0</v>
          </cell>
        </row>
        <row r="140">
          <cell r="A140">
            <v>239</v>
          </cell>
          <cell r="C140">
            <v>0</v>
          </cell>
          <cell r="E140">
            <v>0</v>
          </cell>
        </row>
        <row r="141">
          <cell r="A141">
            <v>240</v>
          </cell>
          <cell r="B141" t="str">
            <v>Tubería sanitaria PVC 2"</v>
          </cell>
          <cell r="C141">
            <v>3653</v>
          </cell>
          <cell r="D141" t="str">
            <v>ml.</v>
          </cell>
          <cell r="E141">
            <v>3.653</v>
          </cell>
        </row>
        <row r="142">
          <cell r="A142">
            <v>241</v>
          </cell>
          <cell r="B142" t="str">
            <v>Tubería sanitaria PVC 3"</v>
          </cell>
          <cell r="C142">
            <v>5274</v>
          </cell>
          <cell r="D142" t="str">
            <v>ml.</v>
          </cell>
          <cell r="E142">
            <v>5.274</v>
          </cell>
        </row>
        <row r="143">
          <cell r="A143">
            <v>242</v>
          </cell>
          <cell r="B143" t="str">
            <v>Tubería sanitaria PVC 4"</v>
          </cell>
          <cell r="C143">
            <v>7608</v>
          </cell>
          <cell r="D143" t="str">
            <v>ml.</v>
          </cell>
          <cell r="E143">
            <v>7.6080000000000005</v>
          </cell>
        </row>
        <row r="144">
          <cell r="A144">
            <v>243</v>
          </cell>
          <cell r="B144" t="str">
            <v>Tubería sanitaria PVC 6"</v>
          </cell>
          <cell r="C144">
            <v>15402</v>
          </cell>
          <cell r="D144" t="str">
            <v>ml.</v>
          </cell>
          <cell r="E144">
            <v>15.402000000000001</v>
          </cell>
        </row>
        <row r="145">
          <cell r="A145">
            <v>244</v>
          </cell>
          <cell r="C145">
            <v>0</v>
          </cell>
          <cell r="E145">
            <v>0</v>
          </cell>
        </row>
        <row r="146">
          <cell r="A146">
            <v>245</v>
          </cell>
          <cell r="C146">
            <v>0</v>
          </cell>
          <cell r="E146">
            <v>0</v>
          </cell>
        </row>
        <row r="147">
          <cell r="A147">
            <v>246</v>
          </cell>
          <cell r="B147" t="str">
            <v>Rejilla para drenaje  Ø = 4"</v>
          </cell>
          <cell r="C147">
            <v>4000</v>
          </cell>
          <cell r="D147" t="str">
            <v>Und.</v>
          </cell>
          <cell r="E147">
            <v>4</v>
          </cell>
        </row>
        <row r="148">
          <cell r="A148">
            <v>247</v>
          </cell>
          <cell r="C148">
            <v>0</v>
          </cell>
          <cell r="E148">
            <v>0</v>
          </cell>
        </row>
        <row r="149">
          <cell r="A149">
            <v>248</v>
          </cell>
          <cell r="C149">
            <v>0</v>
          </cell>
          <cell r="E149">
            <v>0</v>
          </cell>
        </row>
        <row r="150">
          <cell r="A150">
            <v>249</v>
          </cell>
          <cell r="C150">
            <v>0</v>
          </cell>
          <cell r="E150">
            <v>0</v>
          </cell>
        </row>
        <row r="151">
          <cell r="A151">
            <v>250</v>
          </cell>
          <cell r="B151" t="str">
            <v>Escombros</v>
          </cell>
          <cell r="C151">
            <v>0</v>
          </cell>
          <cell r="D151" t="str">
            <v>m³</v>
          </cell>
          <cell r="E151">
            <v>100</v>
          </cell>
        </row>
        <row r="152">
          <cell r="A152">
            <v>251</v>
          </cell>
          <cell r="C152">
            <v>0</v>
          </cell>
          <cell r="E152">
            <v>0</v>
          </cell>
        </row>
        <row r="153">
          <cell r="A153">
            <v>252</v>
          </cell>
          <cell r="C153">
            <v>0</v>
          </cell>
          <cell r="E153">
            <v>0</v>
          </cell>
        </row>
        <row r="154">
          <cell r="A154">
            <v>253</v>
          </cell>
          <cell r="C154">
            <v>0</v>
          </cell>
          <cell r="E154">
            <v>0</v>
          </cell>
        </row>
        <row r="155">
          <cell r="A155">
            <v>254</v>
          </cell>
          <cell r="C155">
            <v>0</v>
          </cell>
          <cell r="E155">
            <v>0</v>
          </cell>
        </row>
        <row r="156">
          <cell r="A156">
            <v>255</v>
          </cell>
          <cell r="B156" t="str">
            <v>Almoadilla de Neopreno dureza 60  e=4"</v>
          </cell>
          <cell r="C156">
            <v>150000</v>
          </cell>
          <cell r="D156" t="str">
            <v>m²</v>
          </cell>
          <cell r="E156">
            <v>150</v>
          </cell>
        </row>
        <row r="157">
          <cell r="A157">
            <v>256</v>
          </cell>
          <cell r="C157">
            <v>0</v>
          </cell>
          <cell r="E157">
            <v>0</v>
          </cell>
        </row>
        <row r="158">
          <cell r="A158">
            <v>257</v>
          </cell>
          <cell r="C158">
            <v>0</v>
          </cell>
          <cell r="E158">
            <v>0</v>
          </cell>
        </row>
        <row r="159">
          <cell r="A159">
            <v>258</v>
          </cell>
          <cell r="C159">
            <v>0</v>
          </cell>
          <cell r="E159">
            <v>0</v>
          </cell>
        </row>
        <row r="160">
          <cell r="A160">
            <v>259</v>
          </cell>
          <cell r="C160">
            <v>0</v>
          </cell>
          <cell r="E160">
            <v>0</v>
          </cell>
        </row>
        <row r="161">
          <cell r="A161">
            <v>260</v>
          </cell>
          <cell r="B161" t="str">
            <v>Ladrillo tolette</v>
          </cell>
          <cell r="C161">
            <v>365</v>
          </cell>
          <cell r="D161" t="str">
            <v>Und</v>
          </cell>
          <cell r="E161">
            <v>3.65</v>
          </cell>
        </row>
        <row r="162">
          <cell r="A162">
            <v>261</v>
          </cell>
          <cell r="C162">
            <v>0</v>
          </cell>
          <cell r="E162">
            <v>0</v>
          </cell>
        </row>
        <row r="163">
          <cell r="A163">
            <v>262</v>
          </cell>
          <cell r="C163">
            <v>0</v>
          </cell>
          <cell r="E163">
            <v>0</v>
          </cell>
        </row>
        <row r="164">
          <cell r="A164">
            <v>263</v>
          </cell>
          <cell r="C164">
            <v>0</v>
          </cell>
          <cell r="E164">
            <v>0</v>
          </cell>
        </row>
        <row r="165">
          <cell r="A165">
            <v>264</v>
          </cell>
          <cell r="C165">
            <v>0</v>
          </cell>
          <cell r="E165">
            <v>0</v>
          </cell>
        </row>
        <row r="166">
          <cell r="A166">
            <v>265</v>
          </cell>
          <cell r="C166">
            <v>0</v>
          </cell>
          <cell r="E166">
            <v>0</v>
          </cell>
        </row>
        <row r="167">
          <cell r="A167">
            <v>266</v>
          </cell>
          <cell r="C167">
            <v>0</v>
          </cell>
          <cell r="E167">
            <v>0</v>
          </cell>
        </row>
        <row r="168">
          <cell r="A168">
            <v>267</v>
          </cell>
          <cell r="C168">
            <v>0</v>
          </cell>
          <cell r="E168">
            <v>0</v>
          </cell>
        </row>
        <row r="169">
          <cell r="A169">
            <v>268</v>
          </cell>
          <cell r="C169">
            <v>0</v>
          </cell>
          <cell r="E169">
            <v>0</v>
          </cell>
        </row>
        <row r="170">
          <cell r="A170">
            <v>269</v>
          </cell>
          <cell r="C170">
            <v>0</v>
          </cell>
          <cell r="E170">
            <v>0</v>
          </cell>
        </row>
        <row r="171">
          <cell r="A171">
            <v>270</v>
          </cell>
          <cell r="B171" t="str">
            <v>Tubería Novafort de 8"</v>
          </cell>
          <cell r="C171">
            <v>27237</v>
          </cell>
          <cell r="D171" t="str">
            <v>ml.</v>
          </cell>
          <cell r="E171">
            <v>13.618500000000001</v>
          </cell>
        </row>
        <row r="172">
          <cell r="A172">
            <v>271</v>
          </cell>
          <cell r="B172" t="str">
            <v>Tubería Novafort de 10"</v>
          </cell>
          <cell r="C172">
            <v>40064</v>
          </cell>
          <cell r="D172" t="str">
            <v>ml.</v>
          </cell>
          <cell r="E172">
            <v>20.032</v>
          </cell>
        </row>
        <row r="173">
          <cell r="A173">
            <v>272</v>
          </cell>
          <cell r="B173" t="str">
            <v>Tubería Novafort de 12"</v>
          </cell>
          <cell r="C173">
            <v>56807</v>
          </cell>
          <cell r="D173" t="str">
            <v>ml.</v>
          </cell>
          <cell r="E173">
            <v>28.403500000000001</v>
          </cell>
        </row>
        <row r="174">
          <cell r="A174">
            <v>273</v>
          </cell>
          <cell r="B174" t="str">
            <v>Tubería Novafort de 16"</v>
          </cell>
          <cell r="C174">
            <v>89622</v>
          </cell>
          <cell r="D174" t="str">
            <v>ml.</v>
          </cell>
          <cell r="E174">
            <v>44.811</v>
          </cell>
        </row>
        <row r="175">
          <cell r="A175">
            <v>274</v>
          </cell>
          <cell r="C175">
            <v>0</v>
          </cell>
          <cell r="E175">
            <v>0</v>
          </cell>
        </row>
        <row r="176">
          <cell r="A176">
            <v>275</v>
          </cell>
          <cell r="B176" t="str">
            <v>Lubricante PVC</v>
          </cell>
          <cell r="C176">
            <v>8450</v>
          </cell>
          <cell r="D176" t="str">
            <v>lb</v>
          </cell>
          <cell r="E176">
            <v>8.4499999999999993</v>
          </cell>
        </row>
        <row r="177">
          <cell r="A177">
            <v>276</v>
          </cell>
          <cell r="C177">
            <v>0</v>
          </cell>
          <cell r="E177">
            <v>0</v>
          </cell>
        </row>
        <row r="178">
          <cell r="A178">
            <v>277</v>
          </cell>
          <cell r="C178">
            <v>0</v>
          </cell>
          <cell r="E178">
            <v>0</v>
          </cell>
        </row>
        <row r="179">
          <cell r="A179">
            <v>278</v>
          </cell>
          <cell r="C179">
            <v>0</v>
          </cell>
          <cell r="E179">
            <v>0</v>
          </cell>
        </row>
        <row r="180">
          <cell r="A180">
            <v>279</v>
          </cell>
          <cell r="C180">
            <v>0</v>
          </cell>
          <cell r="E180">
            <v>0</v>
          </cell>
        </row>
        <row r="181">
          <cell r="A181">
            <v>280</v>
          </cell>
          <cell r="B181" t="str">
            <v>Mortero 1:3</v>
          </cell>
          <cell r="C181">
            <v>122850</v>
          </cell>
          <cell r="D181" t="str">
            <v>m³</v>
          </cell>
          <cell r="E181">
            <v>122.85000000000001</v>
          </cell>
        </row>
        <row r="182">
          <cell r="A182">
            <v>281</v>
          </cell>
          <cell r="B182" t="str">
            <v>Concreto 3000psi</v>
          </cell>
          <cell r="C182">
            <v>0</v>
          </cell>
          <cell r="D182" t="str">
            <v>m³</v>
          </cell>
          <cell r="E182">
            <v>0</v>
          </cell>
        </row>
        <row r="183">
          <cell r="A183">
            <v>282</v>
          </cell>
          <cell r="B183" t="str">
            <v>Concreto 4000psi</v>
          </cell>
          <cell r="C183">
            <v>0</v>
          </cell>
          <cell r="D183" t="str">
            <v>m³</v>
          </cell>
          <cell r="E183">
            <v>0</v>
          </cell>
        </row>
        <row r="184">
          <cell r="A184">
            <v>283</v>
          </cell>
          <cell r="B184" t="str">
            <v>Mortero de pega</v>
          </cell>
          <cell r="C184">
            <v>135135</v>
          </cell>
          <cell r="D184" t="str">
            <v>m³</v>
          </cell>
          <cell r="E184">
            <v>135.13499999999999</v>
          </cell>
        </row>
        <row r="185">
          <cell r="A185">
            <v>284</v>
          </cell>
          <cell r="C185">
            <v>0</v>
          </cell>
          <cell r="E185">
            <v>0</v>
          </cell>
        </row>
        <row r="186">
          <cell r="A186">
            <v>285</v>
          </cell>
          <cell r="C186">
            <v>0</v>
          </cell>
          <cell r="E186">
            <v>0</v>
          </cell>
        </row>
        <row r="187">
          <cell r="A187">
            <v>286</v>
          </cell>
          <cell r="C187">
            <v>0</v>
          </cell>
          <cell r="E187">
            <v>0</v>
          </cell>
        </row>
        <row r="188">
          <cell r="A188">
            <v>287</v>
          </cell>
          <cell r="C188">
            <v>0</v>
          </cell>
          <cell r="E188">
            <v>0</v>
          </cell>
        </row>
        <row r="189">
          <cell r="A189">
            <v>288</v>
          </cell>
          <cell r="C189">
            <v>0</v>
          </cell>
          <cell r="E189">
            <v>0</v>
          </cell>
        </row>
        <row r="190">
          <cell r="A190">
            <v>289</v>
          </cell>
          <cell r="C190">
            <v>0</v>
          </cell>
          <cell r="E190">
            <v>0</v>
          </cell>
        </row>
        <row r="191">
          <cell r="A191">
            <v>290</v>
          </cell>
          <cell r="B191" t="str">
            <v>Sika-1</v>
          </cell>
          <cell r="C191">
            <v>2430</v>
          </cell>
          <cell r="D191" t="str">
            <v>kg</v>
          </cell>
          <cell r="E191">
            <v>2.4300000000000002</v>
          </cell>
        </row>
        <row r="192">
          <cell r="A192">
            <v>291</v>
          </cell>
          <cell r="C192">
            <v>0</v>
          </cell>
          <cell r="E192">
            <v>0</v>
          </cell>
        </row>
        <row r="193">
          <cell r="A193">
            <v>292</v>
          </cell>
          <cell r="C193">
            <v>0</v>
          </cell>
          <cell r="E193">
            <v>0</v>
          </cell>
        </row>
        <row r="194">
          <cell r="A194">
            <v>293</v>
          </cell>
          <cell r="C194">
            <v>0</v>
          </cell>
          <cell r="E194">
            <v>0</v>
          </cell>
        </row>
        <row r="195">
          <cell r="A195">
            <v>294</v>
          </cell>
          <cell r="C195">
            <v>0</v>
          </cell>
          <cell r="E195">
            <v>0</v>
          </cell>
        </row>
        <row r="196">
          <cell r="A196">
            <v>295</v>
          </cell>
          <cell r="C196">
            <v>0</v>
          </cell>
          <cell r="E196">
            <v>0</v>
          </cell>
        </row>
        <row r="197">
          <cell r="A197">
            <v>296</v>
          </cell>
          <cell r="C197">
            <v>0</v>
          </cell>
          <cell r="E197">
            <v>0</v>
          </cell>
        </row>
        <row r="198">
          <cell r="A198">
            <v>297</v>
          </cell>
          <cell r="C198">
            <v>0</v>
          </cell>
          <cell r="E198">
            <v>0</v>
          </cell>
        </row>
        <row r="199">
          <cell r="A199">
            <v>298</v>
          </cell>
          <cell r="C199">
            <v>0</v>
          </cell>
          <cell r="E199">
            <v>0</v>
          </cell>
        </row>
        <row r="200">
          <cell r="A200">
            <v>299</v>
          </cell>
          <cell r="C200">
            <v>0</v>
          </cell>
          <cell r="E200">
            <v>0</v>
          </cell>
        </row>
        <row r="201">
          <cell r="A201">
            <v>300</v>
          </cell>
          <cell r="B201" t="str">
            <v>Material común de relleno</v>
          </cell>
          <cell r="C201">
            <v>3000</v>
          </cell>
          <cell r="D201" t="str">
            <v>m³</v>
          </cell>
          <cell r="E201">
            <v>30</v>
          </cell>
        </row>
        <row r="202">
          <cell r="A202">
            <v>301</v>
          </cell>
          <cell r="B202" t="str">
            <v>Material seleccionado de relleno</v>
          </cell>
          <cell r="C202">
            <v>8500</v>
          </cell>
          <cell r="D202" t="str">
            <v>m³</v>
          </cell>
          <cell r="E202">
            <v>85</v>
          </cell>
        </row>
        <row r="203">
          <cell r="A203">
            <v>302</v>
          </cell>
          <cell r="C203">
            <v>0</v>
          </cell>
        </row>
        <row r="204">
          <cell r="A204">
            <v>303</v>
          </cell>
          <cell r="C204">
            <v>0</v>
          </cell>
        </row>
        <row r="205">
          <cell r="A205">
            <v>304</v>
          </cell>
          <cell r="C205">
            <v>0</v>
          </cell>
        </row>
        <row r="206">
          <cell r="A206">
            <v>305</v>
          </cell>
          <cell r="C206">
            <v>0</v>
          </cell>
        </row>
        <row r="207">
          <cell r="A207">
            <v>306</v>
          </cell>
          <cell r="C207">
            <v>0</v>
          </cell>
        </row>
        <row r="208">
          <cell r="A208">
            <v>307</v>
          </cell>
          <cell r="C208">
            <v>0</v>
          </cell>
        </row>
        <row r="209">
          <cell r="A209">
            <v>308</v>
          </cell>
          <cell r="C209">
            <v>0</v>
          </cell>
        </row>
        <row r="210">
          <cell r="A210">
            <v>309</v>
          </cell>
          <cell r="C210">
            <v>0</v>
          </cell>
        </row>
        <row r="211">
          <cell r="A211">
            <v>310</v>
          </cell>
          <cell r="B211" t="str">
            <v>Tapa y anillo en hierro fundido</v>
          </cell>
          <cell r="C211">
            <v>132600</v>
          </cell>
          <cell r="D211" t="str">
            <v>Und.</v>
          </cell>
        </row>
        <row r="212">
          <cell r="A212">
            <v>311</v>
          </cell>
          <cell r="C212">
            <v>0</v>
          </cell>
        </row>
        <row r="213">
          <cell r="A213">
            <v>312</v>
          </cell>
          <cell r="C213">
            <v>0</v>
          </cell>
        </row>
        <row r="214">
          <cell r="A214">
            <v>313</v>
          </cell>
          <cell r="C214">
            <v>0</v>
          </cell>
        </row>
        <row r="215">
          <cell r="A215">
            <v>314</v>
          </cell>
          <cell r="C215">
            <v>0</v>
          </cell>
        </row>
        <row r="216">
          <cell r="A216">
            <v>315</v>
          </cell>
          <cell r="C216">
            <v>0</v>
          </cell>
        </row>
        <row r="217">
          <cell r="A217">
            <v>316</v>
          </cell>
          <cell r="C217">
            <v>0</v>
          </cell>
        </row>
        <row r="218">
          <cell r="A218">
            <v>317</v>
          </cell>
          <cell r="C218">
            <v>0</v>
          </cell>
        </row>
        <row r="219">
          <cell r="A219">
            <v>318</v>
          </cell>
          <cell r="C219">
            <v>0</v>
          </cell>
        </row>
        <row r="220">
          <cell r="A220">
            <v>319</v>
          </cell>
          <cell r="C220">
            <v>0</v>
          </cell>
        </row>
        <row r="221">
          <cell r="A221">
            <v>320</v>
          </cell>
          <cell r="C221">
            <v>0</v>
          </cell>
        </row>
        <row r="222">
          <cell r="A222">
            <v>321</v>
          </cell>
          <cell r="C222">
            <v>0</v>
          </cell>
        </row>
        <row r="223">
          <cell r="A223">
            <v>322</v>
          </cell>
          <cell r="C223">
            <v>0</v>
          </cell>
        </row>
        <row r="224">
          <cell r="A224">
            <v>323</v>
          </cell>
          <cell r="C224">
            <v>0</v>
          </cell>
        </row>
        <row r="225">
          <cell r="A225">
            <v>324</v>
          </cell>
          <cell r="C225">
            <v>0</v>
          </cell>
        </row>
        <row r="226">
          <cell r="A226">
            <v>325</v>
          </cell>
          <cell r="C226">
            <v>0</v>
          </cell>
        </row>
        <row r="227">
          <cell r="A227">
            <v>326</v>
          </cell>
          <cell r="C227">
            <v>0</v>
          </cell>
        </row>
        <row r="228">
          <cell r="A228">
            <v>327</v>
          </cell>
          <cell r="C228">
            <v>0</v>
          </cell>
        </row>
        <row r="229">
          <cell r="A229">
            <v>328</v>
          </cell>
          <cell r="C229">
            <v>0</v>
          </cell>
        </row>
        <row r="230">
          <cell r="A230">
            <v>329</v>
          </cell>
          <cell r="C230">
            <v>0</v>
          </cell>
        </row>
        <row r="231">
          <cell r="A231">
            <v>330</v>
          </cell>
          <cell r="C231">
            <v>0</v>
          </cell>
        </row>
        <row r="232">
          <cell r="A232">
            <v>331</v>
          </cell>
          <cell r="C232">
            <v>0</v>
          </cell>
        </row>
        <row r="233">
          <cell r="A233">
            <v>332</v>
          </cell>
          <cell r="C233">
            <v>0</v>
          </cell>
        </row>
        <row r="234">
          <cell r="A234">
            <v>333</v>
          </cell>
          <cell r="C234">
            <v>0</v>
          </cell>
        </row>
        <row r="235">
          <cell r="A235">
            <v>334</v>
          </cell>
          <cell r="C235">
            <v>0</v>
          </cell>
        </row>
        <row r="236">
          <cell r="A236">
            <v>335</v>
          </cell>
          <cell r="C236">
            <v>0</v>
          </cell>
        </row>
        <row r="237">
          <cell r="A237">
            <v>336</v>
          </cell>
          <cell r="C237">
            <v>0</v>
          </cell>
        </row>
        <row r="238">
          <cell r="A238">
            <v>337</v>
          </cell>
          <cell r="C238">
            <v>0</v>
          </cell>
        </row>
        <row r="239">
          <cell r="A239">
            <v>338</v>
          </cell>
          <cell r="C239">
            <v>0</v>
          </cell>
        </row>
        <row r="240">
          <cell r="A240">
            <v>339</v>
          </cell>
          <cell r="C240">
            <v>0</v>
          </cell>
        </row>
        <row r="241">
          <cell r="A241">
            <v>340</v>
          </cell>
          <cell r="C241">
            <v>0</v>
          </cell>
        </row>
        <row r="242">
          <cell r="A242">
            <v>341</v>
          </cell>
          <cell r="C242">
            <v>0</v>
          </cell>
        </row>
        <row r="243">
          <cell r="A243">
            <v>342</v>
          </cell>
          <cell r="C243">
            <v>0</v>
          </cell>
        </row>
        <row r="244">
          <cell r="A244">
            <v>343</v>
          </cell>
          <cell r="C244">
            <v>0</v>
          </cell>
        </row>
        <row r="245">
          <cell r="A245">
            <v>344</v>
          </cell>
          <cell r="C245">
            <v>0</v>
          </cell>
        </row>
        <row r="246">
          <cell r="A246">
            <v>345</v>
          </cell>
          <cell r="C246">
            <v>0</v>
          </cell>
        </row>
        <row r="247">
          <cell r="A247">
            <v>346</v>
          </cell>
          <cell r="C247">
            <v>0</v>
          </cell>
        </row>
        <row r="248">
          <cell r="A248">
            <v>347</v>
          </cell>
          <cell r="C248">
            <v>0</v>
          </cell>
        </row>
        <row r="249">
          <cell r="A249">
            <v>348</v>
          </cell>
          <cell r="C249">
            <v>0</v>
          </cell>
        </row>
        <row r="250">
          <cell r="A250">
            <v>349</v>
          </cell>
          <cell r="C250">
            <v>0</v>
          </cell>
        </row>
        <row r="251">
          <cell r="A251">
            <v>350</v>
          </cell>
          <cell r="C251">
            <v>0</v>
          </cell>
        </row>
        <row r="252">
          <cell r="A252">
            <v>351</v>
          </cell>
          <cell r="C252">
            <v>0</v>
          </cell>
        </row>
        <row r="253">
          <cell r="A253">
            <v>352</v>
          </cell>
          <cell r="C253">
            <v>0</v>
          </cell>
        </row>
        <row r="254">
          <cell r="A254">
            <v>353</v>
          </cell>
          <cell r="C254">
            <v>0</v>
          </cell>
        </row>
        <row r="255">
          <cell r="A255">
            <v>354</v>
          </cell>
          <cell r="C255">
            <v>0</v>
          </cell>
        </row>
        <row r="256">
          <cell r="A256">
            <v>355</v>
          </cell>
          <cell r="C256">
            <v>0</v>
          </cell>
        </row>
        <row r="257">
          <cell r="A257">
            <v>356</v>
          </cell>
          <cell r="C257">
            <v>0</v>
          </cell>
        </row>
        <row r="258">
          <cell r="A258">
            <v>357</v>
          </cell>
          <cell r="C258">
            <v>0</v>
          </cell>
        </row>
        <row r="259">
          <cell r="A259">
            <v>358</v>
          </cell>
          <cell r="C259">
            <v>0</v>
          </cell>
        </row>
        <row r="260">
          <cell r="A260">
            <v>359</v>
          </cell>
          <cell r="C260">
            <v>0</v>
          </cell>
        </row>
        <row r="261">
          <cell r="A261">
            <v>360</v>
          </cell>
          <cell r="C261">
            <v>0</v>
          </cell>
        </row>
        <row r="262">
          <cell r="A262">
            <v>361</v>
          </cell>
          <cell r="C262">
            <v>0</v>
          </cell>
        </row>
        <row r="263">
          <cell r="A263">
            <v>362</v>
          </cell>
          <cell r="C263">
            <v>0</v>
          </cell>
        </row>
        <row r="264">
          <cell r="A264">
            <v>363</v>
          </cell>
          <cell r="C264">
            <v>0</v>
          </cell>
        </row>
        <row r="265">
          <cell r="A265">
            <v>364</v>
          </cell>
          <cell r="C265">
            <v>0</v>
          </cell>
        </row>
        <row r="266">
          <cell r="A266">
            <v>365</v>
          </cell>
          <cell r="C266">
            <v>0</v>
          </cell>
        </row>
        <row r="267">
          <cell r="A267">
            <v>366</v>
          </cell>
          <cell r="C267">
            <v>0</v>
          </cell>
        </row>
        <row r="268">
          <cell r="A268">
            <v>367</v>
          </cell>
          <cell r="C268">
            <v>0</v>
          </cell>
        </row>
        <row r="269">
          <cell r="A269">
            <v>368</v>
          </cell>
          <cell r="C269">
            <v>0</v>
          </cell>
        </row>
        <row r="270">
          <cell r="A270">
            <v>369</v>
          </cell>
          <cell r="C270">
            <v>0</v>
          </cell>
        </row>
        <row r="271">
          <cell r="A271">
            <v>370</v>
          </cell>
          <cell r="C271">
            <v>0</v>
          </cell>
        </row>
        <row r="272">
          <cell r="A272">
            <v>371</v>
          </cell>
          <cell r="C272">
            <v>0</v>
          </cell>
        </row>
        <row r="273">
          <cell r="A273">
            <v>372</v>
          </cell>
          <cell r="C273">
            <v>0</v>
          </cell>
        </row>
        <row r="274">
          <cell r="A274">
            <v>373</v>
          </cell>
          <cell r="C274">
            <v>0</v>
          </cell>
        </row>
        <row r="275">
          <cell r="A275">
            <v>374</v>
          </cell>
          <cell r="C275">
            <v>0</v>
          </cell>
        </row>
        <row r="276">
          <cell r="A276">
            <v>375</v>
          </cell>
          <cell r="C276">
            <v>0</v>
          </cell>
        </row>
        <row r="277">
          <cell r="A277">
            <v>376</v>
          </cell>
          <cell r="C277">
            <v>0</v>
          </cell>
        </row>
        <row r="278">
          <cell r="A278">
            <v>377</v>
          </cell>
          <cell r="C278">
            <v>0</v>
          </cell>
        </row>
        <row r="279">
          <cell r="A279">
            <v>378</v>
          </cell>
          <cell r="C279">
            <v>0</v>
          </cell>
        </row>
        <row r="280">
          <cell r="A280">
            <v>379</v>
          </cell>
          <cell r="C280">
            <v>0</v>
          </cell>
        </row>
        <row r="281">
          <cell r="A281">
            <v>380</v>
          </cell>
          <cell r="C281">
            <v>0</v>
          </cell>
        </row>
        <row r="282">
          <cell r="A282">
            <v>381</v>
          </cell>
          <cell r="C282">
            <v>0</v>
          </cell>
        </row>
        <row r="283">
          <cell r="A283">
            <v>382</v>
          </cell>
          <cell r="C283">
            <v>0</v>
          </cell>
        </row>
        <row r="284">
          <cell r="A284">
            <v>383</v>
          </cell>
          <cell r="C284">
            <v>0</v>
          </cell>
        </row>
        <row r="285">
          <cell r="A285">
            <v>384</v>
          </cell>
          <cell r="C285">
            <v>0</v>
          </cell>
        </row>
        <row r="286">
          <cell r="A286">
            <v>385</v>
          </cell>
          <cell r="C286">
            <v>0</v>
          </cell>
        </row>
        <row r="287">
          <cell r="A287">
            <v>386</v>
          </cell>
          <cell r="C287">
            <v>0</v>
          </cell>
        </row>
        <row r="288">
          <cell r="A288">
            <v>387</v>
          </cell>
          <cell r="C288">
            <v>0</v>
          </cell>
        </row>
        <row r="289">
          <cell r="A289">
            <v>388</v>
          </cell>
          <cell r="C289">
            <v>0</v>
          </cell>
        </row>
        <row r="290">
          <cell r="A290">
            <v>389</v>
          </cell>
          <cell r="C290">
            <v>0</v>
          </cell>
        </row>
        <row r="291">
          <cell r="A291">
            <v>390</v>
          </cell>
          <cell r="C291">
            <v>0</v>
          </cell>
        </row>
        <row r="292">
          <cell r="A292">
            <v>391</v>
          </cell>
          <cell r="C292">
            <v>0</v>
          </cell>
        </row>
        <row r="293">
          <cell r="A293">
            <v>392</v>
          </cell>
          <cell r="C293">
            <v>0</v>
          </cell>
        </row>
        <row r="294">
          <cell r="A294">
            <v>393</v>
          </cell>
          <cell r="C294">
            <v>0</v>
          </cell>
        </row>
        <row r="295">
          <cell r="A295">
            <v>394</v>
          </cell>
          <cell r="C295">
            <v>0</v>
          </cell>
        </row>
        <row r="296">
          <cell r="A296">
            <v>395</v>
          </cell>
          <cell r="C296">
            <v>0</v>
          </cell>
        </row>
        <row r="297">
          <cell r="A297">
            <v>396</v>
          </cell>
          <cell r="C297">
            <v>0</v>
          </cell>
        </row>
        <row r="298">
          <cell r="A298">
            <v>397</v>
          </cell>
          <cell r="C298">
            <v>0</v>
          </cell>
        </row>
        <row r="299">
          <cell r="A299">
            <v>398</v>
          </cell>
          <cell r="C299">
            <v>0</v>
          </cell>
        </row>
        <row r="300">
          <cell r="A300">
            <v>399</v>
          </cell>
          <cell r="C300">
            <v>0</v>
          </cell>
        </row>
        <row r="301">
          <cell r="A301">
            <v>400</v>
          </cell>
          <cell r="B301" t="str">
            <v>Ingeniero</v>
          </cell>
          <cell r="C301">
            <v>25000</v>
          </cell>
        </row>
        <row r="302">
          <cell r="A302">
            <v>401</v>
          </cell>
          <cell r="B302" t="str">
            <v>Topógrafo</v>
          </cell>
          <cell r="C302">
            <v>12500</v>
          </cell>
        </row>
        <row r="303">
          <cell r="A303">
            <v>402</v>
          </cell>
          <cell r="B303" t="str">
            <v>Maestro</v>
          </cell>
          <cell r="C303">
            <v>12500</v>
          </cell>
        </row>
        <row r="304">
          <cell r="A304">
            <v>403</v>
          </cell>
          <cell r="B304" t="str">
            <v>Oficial</v>
          </cell>
          <cell r="C304">
            <v>5000</v>
          </cell>
        </row>
        <row r="305">
          <cell r="A305">
            <v>404</v>
          </cell>
          <cell r="B305" t="str">
            <v>Ayudante</v>
          </cell>
          <cell r="C305">
            <v>5000</v>
          </cell>
        </row>
        <row r="306">
          <cell r="A306">
            <v>405</v>
          </cell>
          <cell r="B306" t="str">
            <v>Cadenero 1º</v>
          </cell>
          <cell r="C306">
            <v>8000</v>
          </cell>
        </row>
        <row r="307">
          <cell r="A307">
            <v>406</v>
          </cell>
          <cell r="B307" t="str">
            <v>Cadenero 2º</v>
          </cell>
          <cell r="C307">
            <v>5000</v>
          </cell>
        </row>
        <row r="308">
          <cell r="A308">
            <v>407</v>
          </cell>
          <cell r="B308" t="str">
            <v>Técnico especializado</v>
          </cell>
          <cell r="C308">
            <v>15000</v>
          </cell>
        </row>
        <row r="309">
          <cell r="A309">
            <v>408</v>
          </cell>
          <cell r="C309">
            <v>0</v>
          </cell>
        </row>
        <row r="310">
          <cell r="A310">
            <v>409</v>
          </cell>
          <cell r="C310">
            <v>0</v>
          </cell>
        </row>
        <row r="311">
          <cell r="A311">
            <v>410</v>
          </cell>
          <cell r="C311">
            <v>0</v>
          </cell>
        </row>
        <row r="312">
          <cell r="A312">
            <v>411</v>
          </cell>
          <cell r="C312">
            <v>0</v>
          </cell>
        </row>
        <row r="313">
          <cell r="A313">
            <v>412</v>
          </cell>
          <cell r="C313">
            <v>0</v>
          </cell>
        </row>
        <row r="314">
          <cell r="A314">
            <v>413</v>
          </cell>
          <cell r="C314">
            <v>0</v>
          </cell>
        </row>
        <row r="315">
          <cell r="A315">
            <v>414</v>
          </cell>
          <cell r="C315">
            <v>0</v>
          </cell>
        </row>
        <row r="316">
          <cell r="A316">
            <v>415</v>
          </cell>
          <cell r="C316">
            <v>0</v>
          </cell>
        </row>
        <row r="317">
          <cell r="A317">
            <v>416</v>
          </cell>
          <cell r="C317">
            <v>0</v>
          </cell>
        </row>
        <row r="318">
          <cell r="A318">
            <v>417</v>
          </cell>
          <cell r="C318">
            <v>0</v>
          </cell>
        </row>
        <row r="319">
          <cell r="A319">
            <v>418</v>
          </cell>
          <cell r="C319">
            <v>0</v>
          </cell>
        </row>
        <row r="320">
          <cell r="A320">
            <v>419</v>
          </cell>
          <cell r="C320">
            <v>0</v>
          </cell>
        </row>
        <row r="321">
          <cell r="A321">
            <v>420</v>
          </cell>
          <cell r="C321">
            <v>0</v>
          </cell>
        </row>
        <row r="322">
          <cell r="A322">
            <v>421</v>
          </cell>
          <cell r="C322">
            <v>0</v>
          </cell>
        </row>
        <row r="323">
          <cell r="A323">
            <v>422</v>
          </cell>
          <cell r="C323">
            <v>0</v>
          </cell>
        </row>
        <row r="324">
          <cell r="A324">
            <v>423</v>
          </cell>
          <cell r="C324">
            <v>0</v>
          </cell>
        </row>
        <row r="325">
          <cell r="A325">
            <v>424</v>
          </cell>
          <cell r="C325">
            <v>0</v>
          </cell>
        </row>
        <row r="326">
          <cell r="A326">
            <v>425</v>
          </cell>
          <cell r="C326">
            <v>0</v>
          </cell>
        </row>
        <row r="327">
          <cell r="A327">
            <v>426</v>
          </cell>
          <cell r="C327">
            <v>0</v>
          </cell>
        </row>
        <row r="328">
          <cell r="A328">
            <v>427</v>
          </cell>
          <cell r="C328">
            <v>0</v>
          </cell>
        </row>
        <row r="329">
          <cell r="A329">
            <v>428</v>
          </cell>
          <cell r="C329">
            <v>0</v>
          </cell>
        </row>
        <row r="330">
          <cell r="A330">
            <v>429</v>
          </cell>
          <cell r="C330">
            <v>0</v>
          </cell>
        </row>
        <row r="331">
          <cell r="A331">
            <v>430</v>
          </cell>
          <cell r="C331">
            <v>0</v>
          </cell>
        </row>
        <row r="332">
          <cell r="A332">
            <v>431</v>
          </cell>
          <cell r="C332">
            <v>0</v>
          </cell>
        </row>
        <row r="333">
          <cell r="A333">
            <v>432</v>
          </cell>
          <cell r="C333">
            <v>0</v>
          </cell>
        </row>
        <row r="334">
          <cell r="A334">
            <v>433</v>
          </cell>
          <cell r="C334">
            <v>0</v>
          </cell>
        </row>
        <row r="335">
          <cell r="A335">
            <v>434</v>
          </cell>
          <cell r="C335">
            <v>0</v>
          </cell>
        </row>
        <row r="336">
          <cell r="A336">
            <v>435</v>
          </cell>
          <cell r="C336">
            <v>0</v>
          </cell>
        </row>
        <row r="337">
          <cell r="A337">
            <v>436</v>
          </cell>
          <cell r="C337">
            <v>0</v>
          </cell>
        </row>
        <row r="338">
          <cell r="A338">
            <v>437</v>
          </cell>
          <cell r="C338">
            <v>0</v>
          </cell>
        </row>
        <row r="339">
          <cell r="A339">
            <v>438</v>
          </cell>
          <cell r="C339">
            <v>0</v>
          </cell>
        </row>
        <row r="340">
          <cell r="A340">
            <v>439</v>
          </cell>
          <cell r="C340">
            <v>0</v>
          </cell>
        </row>
        <row r="341">
          <cell r="A341">
            <v>440</v>
          </cell>
          <cell r="C341">
            <v>0</v>
          </cell>
        </row>
        <row r="342">
          <cell r="A342">
            <v>441</v>
          </cell>
          <cell r="C342">
            <v>0</v>
          </cell>
        </row>
        <row r="343">
          <cell r="A343">
            <v>442</v>
          </cell>
          <cell r="C343">
            <v>0</v>
          </cell>
        </row>
        <row r="344">
          <cell r="A344">
            <v>443</v>
          </cell>
          <cell r="C344">
            <v>0</v>
          </cell>
        </row>
        <row r="345">
          <cell r="A345">
            <v>444</v>
          </cell>
          <cell r="C345">
            <v>0</v>
          </cell>
        </row>
        <row r="346">
          <cell r="A346">
            <v>445</v>
          </cell>
          <cell r="C346">
            <v>0</v>
          </cell>
        </row>
        <row r="347">
          <cell r="A347">
            <v>446</v>
          </cell>
          <cell r="C347">
            <v>0</v>
          </cell>
        </row>
        <row r="348">
          <cell r="A348">
            <v>447</v>
          </cell>
          <cell r="C348">
            <v>0</v>
          </cell>
        </row>
        <row r="349">
          <cell r="A349">
            <v>448</v>
          </cell>
          <cell r="C349">
            <v>0</v>
          </cell>
        </row>
        <row r="350">
          <cell r="A350">
            <v>449</v>
          </cell>
          <cell r="C350">
            <v>0</v>
          </cell>
        </row>
        <row r="351">
          <cell r="A351">
            <v>450</v>
          </cell>
          <cell r="C351">
            <v>0</v>
          </cell>
        </row>
        <row r="352">
          <cell r="A352">
            <v>451</v>
          </cell>
          <cell r="C352">
            <v>0</v>
          </cell>
        </row>
        <row r="353">
          <cell r="A353">
            <v>452</v>
          </cell>
          <cell r="C353">
            <v>0</v>
          </cell>
        </row>
        <row r="354">
          <cell r="A354">
            <v>453</v>
          </cell>
          <cell r="C354">
            <v>0</v>
          </cell>
        </row>
        <row r="355">
          <cell r="A355">
            <v>454</v>
          </cell>
          <cell r="C355">
            <v>0</v>
          </cell>
        </row>
        <row r="356">
          <cell r="A356">
            <v>455</v>
          </cell>
          <cell r="C356">
            <v>0</v>
          </cell>
        </row>
        <row r="357">
          <cell r="A357">
            <v>456</v>
          </cell>
          <cell r="C357">
            <v>0</v>
          </cell>
        </row>
        <row r="358">
          <cell r="A358">
            <v>457</v>
          </cell>
          <cell r="C358">
            <v>0</v>
          </cell>
        </row>
        <row r="359">
          <cell r="A359">
            <v>458</v>
          </cell>
          <cell r="C359">
            <v>0</v>
          </cell>
        </row>
        <row r="360">
          <cell r="A360">
            <v>459</v>
          </cell>
          <cell r="C360">
            <v>0</v>
          </cell>
        </row>
        <row r="361">
          <cell r="A361">
            <v>460</v>
          </cell>
          <cell r="C361">
            <v>0</v>
          </cell>
        </row>
        <row r="362">
          <cell r="A362">
            <v>461</v>
          </cell>
          <cell r="C362">
            <v>0</v>
          </cell>
        </row>
        <row r="363">
          <cell r="A363">
            <v>462</v>
          </cell>
          <cell r="C363">
            <v>0</v>
          </cell>
        </row>
        <row r="364">
          <cell r="A364">
            <v>463</v>
          </cell>
          <cell r="C364">
            <v>0</v>
          </cell>
        </row>
        <row r="365">
          <cell r="A365">
            <v>464</v>
          </cell>
          <cell r="C365">
            <v>0</v>
          </cell>
        </row>
        <row r="366">
          <cell r="A366">
            <v>465</v>
          </cell>
          <cell r="C366">
            <v>0</v>
          </cell>
        </row>
        <row r="367">
          <cell r="A367">
            <v>466</v>
          </cell>
          <cell r="C367">
            <v>0</v>
          </cell>
        </row>
        <row r="368">
          <cell r="A368">
            <v>467</v>
          </cell>
          <cell r="C368">
            <v>0</v>
          </cell>
        </row>
        <row r="369">
          <cell r="A369">
            <v>468</v>
          </cell>
          <cell r="C369">
            <v>0</v>
          </cell>
        </row>
        <row r="370">
          <cell r="A370">
            <v>469</v>
          </cell>
          <cell r="C370">
            <v>0</v>
          </cell>
        </row>
        <row r="371">
          <cell r="A371">
            <v>470</v>
          </cell>
          <cell r="C371">
            <v>0</v>
          </cell>
        </row>
        <row r="372">
          <cell r="A372">
            <v>471</v>
          </cell>
          <cell r="C372">
            <v>0</v>
          </cell>
        </row>
        <row r="373">
          <cell r="A373">
            <v>472</v>
          </cell>
          <cell r="C373">
            <v>0</v>
          </cell>
        </row>
        <row r="374">
          <cell r="A374">
            <v>473</v>
          </cell>
          <cell r="C374">
            <v>0</v>
          </cell>
        </row>
        <row r="375">
          <cell r="A375">
            <v>474</v>
          </cell>
          <cell r="C375">
            <v>0</v>
          </cell>
        </row>
        <row r="376">
          <cell r="A376">
            <v>475</v>
          </cell>
          <cell r="C376">
            <v>0</v>
          </cell>
        </row>
        <row r="377">
          <cell r="A377">
            <v>476</v>
          </cell>
          <cell r="C377">
            <v>0</v>
          </cell>
        </row>
        <row r="378">
          <cell r="A378">
            <v>477</v>
          </cell>
          <cell r="C378">
            <v>0</v>
          </cell>
        </row>
        <row r="379">
          <cell r="A379">
            <v>478</v>
          </cell>
          <cell r="C379">
            <v>0</v>
          </cell>
        </row>
        <row r="380">
          <cell r="A380">
            <v>479</v>
          </cell>
          <cell r="C380">
            <v>0</v>
          </cell>
        </row>
        <row r="381">
          <cell r="A381">
            <v>480</v>
          </cell>
          <cell r="C381">
            <v>0</v>
          </cell>
        </row>
        <row r="382">
          <cell r="A382">
            <v>481</v>
          </cell>
          <cell r="C382">
            <v>0</v>
          </cell>
        </row>
        <row r="383">
          <cell r="A383">
            <v>482</v>
          </cell>
          <cell r="C383">
            <v>0</v>
          </cell>
        </row>
        <row r="384">
          <cell r="A384">
            <v>483</v>
          </cell>
          <cell r="C384">
            <v>0</v>
          </cell>
        </row>
        <row r="385">
          <cell r="A385">
            <v>484</v>
          </cell>
          <cell r="C385">
            <v>0</v>
          </cell>
        </row>
        <row r="386">
          <cell r="A386">
            <v>485</v>
          </cell>
          <cell r="C386">
            <v>0</v>
          </cell>
        </row>
        <row r="387">
          <cell r="A387">
            <v>486</v>
          </cell>
          <cell r="C387">
            <v>0</v>
          </cell>
        </row>
        <row r="388">
          <cell r="A388">
            <v>487</v>
          </cell>
          <cell r="C388">
            <v>0</v>
          </cell>
        </row>
        <row r="389">
          <cell r="A389">
            <v>488</v>
          </cell>
          <cell r="C389">
            <v>0</v>
          </cell>
        </row>
        <row r="390">
          <cell r="A390">
            <v>489</v>
          </cell>
          <cell r="C390">
            <v>0</v>
          </cell>
        </row>
        <row r="391">
          <cell r="A391">
            <v>490</v>
          </cell>
          <cell r="C391">
            <v>0</v>
          </cell>
        </row>
        <row r="392">
          <cell r="A392">
            <v>491</v>
          </cell>
          <cell r="C392">
            <v>0</v>
          </cell>
        </row>
        <row r="393">
          <cell r="A393">
            <v>492</v>
          </cell>
          <cell r="C393">
            <v>0</v>
          </cell>
        </row>
        <row r="394">
          <cell r="A394">
            <v>493</v>
          </cell>
          <cell r="C394">
            <v>0</v>
          </cell>
        </row>
        <row r="395">
          <cell r="A395">
            <v>494</v>
          </cell>
          <cell r="C395">
            <v>0</v>
          </cell>
        </row>
        <row r="396">
          <cell r="A396">
            <v>495</v>
          </cell>
          <cell r="C396">
            <v>0</v>
          </cell>
        </row>
        <row r="397">
          <cell r="A397">
            <v>496</v>
          </cell>
          <cell r="C397">
            <v>0</v>
          </cell>
        </row>
        <row r="398">
          <cell r="A398">
            <v>497</v>
          </cell>
          <cell r="C398">
            <v>0</v>
          </cell>
        </row>
        <row r="399">
          <cell r="A399">
            <v>498</v>
          </cell>
          <cell r="C399">
            <v>0</v>
          </cell>
        </row>
        <row r="400">
          <cell r="A400">
            <v>499</v>
          </cell>
          <cell r="C400">
            <v>0</v>
          </cell>
        </row>
        <row r="401">
          <cell r="A401">
            <v>500</v>
          </cell>
          <cell r="B401" t="str">
            <v>A. I .U</v>
          </cell>
          <cell r="C401">
            <v>0.25</v>
          </cell>
        </row>
        <row r="402">
          <cell r="A402">
            <v>501</v>
          </cell>
          <cell r="B402" t="str">
            <v>Interventoría</v>
          </cell>
          <cell r="C402">
            <v>0.08</v>
          </cell>
        </row>
        <row r="403">
          <cell r="A403">
            <v>502</v>
          </cell>
          <cell r="B403" t="str">
            <v>Prestaciones Sociales de los Trabajadores</v>
          </cell>
          <cell r="C403">
            <v>0.25</v>
          </cell>
        </row>
        <row r="404">
          <cell r="A404">
            <v>503</v>
          </cell>
          <cell r="B404" t="str">
            <v>Desperdicio materiales</v>
          </cell>
          <cell r="C404">
            <v>0.05</v>
          </cell>
        </row>
        <row r="405">
          <cell r="A405">
            <v>504</v>
          </cell>
          <cell r="B405" t="str">
            <v>Estudios y diseños</v>
          </cell>
          <cell r="C405">
            <v>0.1</v>
          </cell>
        </row>
        <row r="406">
          <cell r="A406">
            <v>505</v>
          </cell>
          <cell r="B406" t="str">
            <v>Administración Mano de Obra O.N.G.</v>
          </cell>
          <cell r="C406">
            <v>0.06</v>
          </cell>
        </row>
        <row r="407">
          <cell r="A407">
            <v>506</v>
          </cell>
          <cell r="B407" t="str">
            <v>Administración Materiales O.N.G.</v>
          </cell>
          <cell r="C407">
            <v>0.04</v>
          </cell>
        </row>
        <row r="408">
          <cell r="A408">
            <v>507</v>
          </cell>
          <cell r="B408" t="str">
            <v>Administración de aportes en especie del municipio</v>
          </cell>
          <cell r="C408">
            <v>0.04</v>
          </cell>
        </row>
        <row r="409">
          <cell r="A409">
            <v>508</v>
          </cell>
        </row>
        <row r="410">
          <cell r="A410">
            <v>509</v>
          </cell>
        </row>
        <row r="411">
          <cell r="A411">
            <v>510</v>
          </cell>
          <cell r="B411" t="str">
            <v>Total Costos Indirectos según presupuesto</v>
          </cell>
          <cell r="C411">
            <v>0.23771416420831784</v>
          </cell>
        </row>
        <row r="412">
          <cell r="A412">
            <v>511</v>
          </cell>
        </row>
        <row r="413">
          <cell r="A413">
            <v>512</v>
          </cell>
        </row>
        <row r="414">
          <cell r="A414">
            <v>513</v>
          </cell>
        </row>
        <row r="415">
          <cell r="A415">
            <v>514</v>
          </cell>
        </row>
        <row r="416">
          <cell r="A416">
            <v>515</v>
          </cell>
        </row>
        <row r="417">
          <cell r="A417">
            <v>516</v>
          </cell>
        </row>
        <row r="418">
          <cell r="A418">
            <v>517</v>
          </cell>
        </row>
        <row r="419">
          <cell r="A419">
            <v>518</v>
          </cell>
        </row>
        <row r="420">
          <cell r="A420">
            <v>519</v>
          </cell>
        </row>
        <row r="421">
          <cell r="A421">
            <v>520</v>
          </cell>
        </row>
        <row r="422">
          <cell r="A422">
            <v>521</v>
          </cell>
        </row>
        <row r="423">
          <cell r="A423">
            <v>522</v>
          </cell>
        </row>
        <row r="424">
          <cell r="A424">
            <v>523</v>
          </cell>
        </row>
        <row r="425">
          <cell r="A425">
            <v>524</v>
          </cell>
        </row>
        <row r="426">
          <cell r="A426">
            <v>525</v>
          </cell>
        </row>
        <row r="427">
          <cell r="A427">
            <v>526</v>
          </cell>
        </row>
        <row r="428">
          <cell r="A428">
            <v>527</v>
          </cell>
        </row>
        <row r="429">
          <cell r="A429">
            <v>528</v>
          </cell>
        </row>
        <row r="430">
          <cell r="A430">
            <v>529</v>
          </cell>
        </row>
        <row r="431">
          <cell r="A431">
            <v>530</v>
          </cell>
        </row>
        <row r="432">
          <cell r="A432">
            <v>531</v>
          </cell>
        </row>
        <row r="433">
          <cell r="A433">
            <v>532</v>
          </cell>
        </row>
        <row r="434">
          <cell r="A434">
            <v>533</v>
          </cell>
        </row>
        <row r="435">
          <cell r="A435">
            <v>534</v>
          </cell>
        </row>
        <row r="436">
          <cell r="A436">
            <v>535</v>
          </cell>
        </row>
        <row r="437">
          <cell r="A437">
            <v>536</v>
          </cell>
        </row>
        <row r="438">
          <cell r="A438">
            <v>537</v>
          </cell>
        </row>
        <row r="439">
          <cell r="A439">
            <v>538</v>
          </cell>
        </row>
        <row r="440">
          <cell r="A440">
            <v>539</v>
          </cell>
        </row>
        <row r="441">
          <cell r="A441">
            <v>540</v>
          </cell>
        </row>
        <row r="442">
          <cell r="A442">
            <v>541</v>
          </cell>
        </row>
        <row r="443">
          <cell r="A443">
            <v>542</v>
          </cell>
        </row>
        <row r="444">
          <cell r="A444">
            <v>543</v>
          </cell>
        </row>
        <row r="445">
          <cell r="A445">
            <v>544</v>
          </cell>
        </row>
        <row r="446">
          <cell r="A446">
            <v>545</v>
          </cell>
        </row>
        <row r="447">
          <cell r="A447">
            <v>546</v>
          </cell>
        </row>
        <row r="448">
          <cell r="A448">
            <v>547</v>
          </cell>
        </row>
        <row r="449">
          <cell r="A449">
            <v>548</v>
          </cell>
        </row>
        <row r="450">
          <cell r="A450">
            <v>549</v>
          </cell>
        </row>
        <row r="504">
          <cell r="A504" t="str">
            <v>OTROS</v>
          </cell>
          <cell r="B504" t="str">
            <v>Distancia Puente 1</v>
          </cell>
          <cell r="C504">
            <v>62</v>
          </cell>
        </row>
        <row r="505">
          <cell r="A505" t="str">
            <v>DATOS</v>
          </cell>
          <cell r="B505" t="str">
            <v>Distancia Puente 2</v>
          </cell>
          <cell r="C505">
            <v>70</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IU"/>
      <sheetName val="Presup_Cancha"/>
      <sheetName val="1_Preliminares"/>
      <sheetName val="2_Cimentación_Est.Met"/>
      <sheetName val="3_HS"/>
      <sheetName val="Apus_In.Elect"/>
      <sheetName val="Apus_Cubierta"/>
      <sheetName val="Apus_Dotación_Pintura"/>
      <sheetName val="Insumos"/>
      <sheetName val="Equipo_Trans "/>
      <sheetName val="M.Obra"/>
      <sheetName val="ESP.GENERALES"/>
      <sheetName val="ESP. ELECTRICAS"/>
    </sheetNames>
    <sheetDataSet>
      <sheetData sheetId="0"/>
      <sheetData sheetId="1">
        <row r="15">
          <cell r="J15" t="str">
            <v>M³</v>
          </cell>
        </row>
        <row r="16">
          <cell r="J16" t="str">
            <v>M²</v>
          </cell>
        </row>
        <row r="17">
          <cell r="J17" t="str">
            <v>M</v>
          </cell>
        </row>
        <row r="18">
          <cell r="J18" t="str">
            <v>Kg</v>
          </cell>
        </row>
        <row r="19">
          <cell r="J19" t="str">
            <v>Un</v>
          </cell>
        </row>
        <row r="20">
          <cell r="J20" t="str">
            <v>Dia</v>
          </cell>
        </row>
      </sheetData>
      <sheetData sheetId="2">
        <row r="26">
          <cell r="A26" t="str">
            <v>W09</v>
          </cell>
        </row>
      </sheetData>
      <sheetData sheetId="3"/>
      <sheetData sheetId="4"/>
      <sheetData sheetId="5"/>
      <sheetData sheetId="6"/>
      <sheetData sheetId="7"/>
      <sheetData sheetId="8">
        <row r="4">
          <cell r="A4" t="str">
            <v>A</v>
          </cell>
        </row>
        <row r="5">
          <cell r="A5">
            <v>1</v>
          </cell>
        </row>
        <row r="6">
          <cell r="A6" t="str">
            <v>A12</v>
          </cell>
        </row>
        <row r="7">
          <cell r="A7" t="str">
            <v>A01</v>
          </cell>
        </row>
        <row r="8">
          <cell r="A8" t="str">
            <v>A13</v>
          </cell>
        </row>
        <row r="9">
          <cell r="A9" t="str">
            <v>A11</v>
          </cell>
        </row>
        <row r="10">
          <cell r="A10" t="str">
            <v>A02</v>
          </cell>
        </row>
        <row r="11">
          <cell r="A11" t="str">
            <v>A04</v>
          </cell>
        </row>
        <row r="12">
          <cell r="A12" t="str">
            <v>A05</v>
          </cell>
        </row>
        <row r="13">
          <cell r="A13" t="str">
            <v>A03</v>
          </cell>
        </row>
        <row r="14">
          <cell r="A14" t="str">
            <v>A14</v>
          </cell>
        </row>
        <row r="15">
          <cell r="A15" t="str">
            <v>A06</v>
          </cell>
        </row>
        <row r="16">
          <cell r="A16" t="str">
            <v>A07</v>
          </cell>
        </row>
        <row r="17">
          <cell r="A17" t="str">
            <v>A08</v>
          </cell>
        </row>
        <row r="18">
          <cell r="A18" t="str">
            <v>A09</v>
          </cell>
        </row>
        <row r="19">
          <cell r="A19" t="str">
            <v>A15</v>
          </cell>
        </row>
        <row r="20">
          <cell r="A20" t="str">
            <v>A16</v>
          </cell>
        </row>
        <row r="21">
          <cell r="A21" t="str">
            <v>A17</v>
          </cell>
        </row>
        <row r="22">
          <cell r="A22" t="str">
            <v>A18</v>
          </cell>
        </row>
        <row r="23">
          <cell r="A23" t="str">
            <v>A19</v>
          </cell>
        </row>
        <row r="24">
          <cell r="A24" t="str">
            <v>B</v>
          </cell>
        </row>
        <row r="25">
          <cell r="A25" t="str">
            <v>B01</v>
          </cell>
        </row>
        <row r="26">
          <cell r="A26" t="str">
            <v>B06</v>
          </cell>
        </row>
        <row r="27">
          <cell r="A27" t="str">
            <v>B12</v>
          </cell>
        </row>
        <row r="28">
          <cell r="A28" t="str">
            <v>B02</v>
          </cell>
        </row>
        <row r="29">
          <cell r="A29" t="str">
            <v>B07</v>
          </cell>
        </row>
        <row r="30">
          <cell r="A30" t="str">
            <v>B09</v>
          </cell>
        </row>
        <row r="31">
          <cell r="A31" t="str">
            <v>B03</v>
          </cell>
        </row>
        <row r="32">
          <cell r="A32" t="str">
            <v>B05</v>
          </cell>
        </row>
        <row r="33">
          <cell r="A33" t="str">
            <v>B04</v>
          </cell>
        </row>
        <row r="34">
          <cell r="A34" t="str">
            <v>B08</v>
          </cell>
        </row>
        <row r="35">
          <cell r="A35" t="str">
            <v>B11</v>
          </cell>
        </row>
        <row r="36">
          <cell r="A36" t="str">
            <v>B10</v>
          </cell>
        </row>
        <row r="37">
          <cell r="A37" t="str">
            <v>B13</v>
          </cell>
        </row>
        <row r="38">
          <cell r="A38" t="str">
            <v>B14</v>
          </cell>
        </row>
        <row r="39">
          <cell r="A39" t="str">
            <v>B15</v>
          </cell>
        </row>
        <row r="40">
          <cell r="A40" t="str">
            <v>C</v>
          </cell>
        </row>
        <row r="41">
          <cell r="A41" t="str">
            <v>C15</v>
          </cell>
        </row>
        <row r="42">
          <cell r="A42" t="str">
            <v>C15A</v>
          </cell>
        </row>
        <row r="43">
          <cell r="A43" t="str">
            <v>C01</v>
          </cell>
        </row>
        <row r="44">
          <cell r="A44" t="str">
            <v>C30</v>
          </cell>
        </row>
        <row r="45">
          <cell r="A45" t="str">
            <v>C03</v>
          </cell>
        </row>
        <row r="46">
          <cell r="A46" t="str">
            <v>C24</v>
          </cell>
        </row>
        <row r="47">
          <cell r="A47" t="str">
            <v>C16</v>
          </cell>
        </row>
        <row r="48">
          <cell r="A48" t="str">
            <v>C39</v>
          </cell>
        </row>
        <row r="49">
          <cell r="A49" t="str">
            <v>C40</v>
          </cell>
        </row>
        <row r="50">
          <cell r="A50" t="str">
            <v>C04</v>
          </cell>
        </row>
        <row r="51">
          <cell r="A51" t="str">
            <v>C41</v>
          </cell>
        </row>
        <row r="52">
          <cell r="A52" t="str">
            <v>C27</v>
          </cell>
        </row>
        <row r="53">
          <cell r="A53" t="str">
            <v>C29</v>
          </cell>
        </row>
        <row r="54">
          <cell r="A54" t="str">
            <v>C28</v>
          </cell>
        </row>
        <row r="55">
          <cell r="A55" t="str">
            <v>C05</v>
          </cell>
        </row>
        <row r="56">
          <cell r="A56" t="str">
            <v>C42</v>
          </cell>
        </row>
        <row r="57">
          <cell r="A57" t="str">
            <v>C23</v>
          </cell>
        </row>
        <row r="58">
          <cell r="A58" t="str">
            <v>C06</v>
          </cell>
        </row>
        <row r="59">
          <cell r="A59" t="str">
            <v>C26</v>
          </cell>
        </row>
        <row r="60">
          <cell r="A60" t="str">
            <v>C20</v>
          </cell>
        </row>
        <row r="61">
          <cell r="A61" t="str">
            <v>C22</v>
          </cell>
        </row>
        <row r="62">
          <cell r="A62" t="str">
            <v>C07</v>
          </cell>
        </row>
        <row r="63">
          <cell r="A63" t="str">
            <v>C18</v>
          </cell>
        </row>
        <row r="64">
          <cell r="A64" t="str">
            <v>C17</v>
          </cell>
        </row>
        <row r="65">
          <cell r="A65" t="str">
            <v>C38</v>
          </cell>
        </row>
        <row r="66">
          <cell r="A66" t="str">
            <v>C12</v>
          </cell>
        </row>
        <row r="67">
          <cell r="A67" t="str">
            <v>C33</v>
          </cell>
        </row>
        <row r="68">
          <cell r="A68" t="str">
            <v>C37</v>
          </cell>
        </row>
        <row r="69">
          <cell r="A69" t="str">
            <v>C36</v>
          </cell>
        </row>
        <row r="70">
          <cell r="A70" t="str">
            <v>C02</v>
          </cell>
        </row>
        <row r="71">
          <cell r="A71" t="str">
            <v>C02A</v>
          </cell>
        </row>
        <row r="72">
          <cell r="A72" t="str">
            <v>C13</v>
          </cell>
        </row>
        <row r="73">
          <cell r="A73" t="str">
            <v>C32</v>
          </cell>
        </row>
        <row r="74">
          <cell r="A74" t="str">
            <v>C21</v>
          </cell>
        </row>
        <row r="75">
          <cell r="A75" t="str">
            <v>C08</v>
          </cell>
        </row>
        <row r="76">
          <cell r="A76" t="str">
            <v>C34</v>
          </cell>
        </row>
        <row r="77">
          <cell r="A77" t="str">
            <v>C14</v>
          </cell>
        </row>
        <row r="78">
          <cell r="A78" t="str">
            <v>C35</v>
          </cell>
        </row>
        <row r="79">
          <cell r="A79" t="str">
            <v>C09</v>
          </cell>
        </row>
        <row r="80">
          <cell r="A80" t="str">
            <v>C25</v>
          </cell>
        </row>
        <row r="81">
          <cell r="A81" t="str">
            <v>C19</v>
          </cell>
        </row>
        <row r="82">
          <cell r="A82" t="str">
            <v>C10</v>
          </cell>
        </row>
        <row r="83">
          <cell r="A83" t="str">
            <v>C11</v>
          </cell>
        </row>
        <row r="84">
          <cell r="A84" t="str">
            <v>C31</v>
          </cell>
        </row>
        <row r="85">
          <cell r="A85" t="str">
            <v>C43</v>
          </cell>
        </row>
        <row r="86">
          <cell r="A86" t="str">
            <v>C44</v>
          </cell>
        </row>
        <row r="87">
          <cell r="A87" t="str">
            <v>C45</v>
          </cell>
        </row>
        <row r="88">
          <cell r="A88" t="str">
            <v>C46</v>
          </cell>
        </row>
        <row r="89">
          <cell r="A89" t="str">
            <v>C47</v>
          </cell>
        </row>
        <row r="90">
          <cell r="A90" t="str">
            <v>C48</v>
          </cell>
        </row>
        <row r="91">
          <cell r="A91" t="str">
            <v>C49</v>
          </cell>
        </row>
        <row r="92">
          <cell r="A92" t="str">
            <v>C50</v>
          </cell>
        </row>
        <row r="93">
          <cell r="A93" t="str">
            <v>C51</v>
          </cell>
        </row>
        <row r="94">
          <cell r="A94" t="str">
            <v>C52</v>
          </cell>
        </row>
        <row r="95">
          <cell r="A95" t="str">
            <v>C53</v>
          </cell>
        </row>
        <row r="96">
          <cell r="A96" t="str">
            <v>C54</v>
          </cell>
        </row>
        <row r="97">
          <cell r="A97" t="str">
            <v>C55</v>
          </cell>
        </row>
        <row r="98">
          <cell r="A98" t="str">
            <v>C56</v>
          </cell>
        </row>
        <row r="99">
          <cell r="A99" t="str">
            <v>D</v>
          </cell>
        </row>
        <row r="100">
          <cell r="A100" t="str">
            <v>D23</v>
          </cell>
        </row>
        <row r="101">
          <cell r="A101" t="str">
            <v>D22</v>
          </cell>
        </row>
        <row r="102">
          <cell r="A102" t="str">
            <v>D20</v>
          </cell>
        </row>
        <row r="103">
          <cell r="A103" t="str">
            <v>D16</v>
          </cell>
        </row>
        <row r="104">
          <cell r="A104" t="str">
            <v>D21</v>
          </cell>
        </row>
        <row r="105">
          <cell r="A105" t="str">
            <v>D17</v>
          </cell>
        </row>
        <row r="106">
          <cell r="A106" t="str">
            <v>D01</v>
          </cell>
        </row>
        <row r="107">
          <cell r="A107" t="str">
            <v>D19</v>
          </cell>
        </row>
        <row r="108">
          <cell r="A108" t="str">
            <v>D15</v>
          </cell>
        </row>
        <row r="109">
          <cell r="A109" t="str">
            <v>D18</v>
          </cell>
        </row>
        <row r="110">
          <cell r="A110" t="str">
            <v>D14</v>
          </cell>
        </row>
        <row r="111">
          <cell r="A111" t="str">
            <v>D02</v>
          </cell>
        </row>
        <row r="112">
          <cell r="A112" t="str">
            <v>D05</v>
          </cell>
        </row>
        <row r="113">
          <cell r="A113" t="str">
            <v>D03</v>
          </cell>
        </row>
        <row r="114">
          <cell r="A114" t="str">
            <v>D13</v>
          </cell>
        </row>
        <row r="115">
          <cell r="A115" t="str">
            <v>D13A</v>
          </cell>
        </row>
        <row r="116">
          <cell r="A116" t="str">
            <v>D13B</v>
          </cell>
        </row>
        <row r="117">
          <cell r="A117" t="str">
            <v>D13C</v>
          </cell>
        </row>
        <row r="118">
          <cell r="A118" t="str">
            <v>D13D</v>
          </cell>
        </row>
        <row r="119">
          <cell r="A119" t="str">
            <v>D13E</v>
          </cell>
        </row>
        <row r="120">
          <cell r="A120" t="str">
            <v>D13F</v>
          </cell>
        </row>
        <row r="121">
          <cell r="A121" t="str">
            <v>D13G</v>
          </cell>
        </row>
        <row r="122">
          <cell r="A122" t="str">
            <v>D13H</v>
          </cell>
        </row>
        <row r="123">
          <cell r="A123" t="str">
            <v>D13I</v>
          </cell>
        </row>
        <row r="124">
          <cell r="A124" t="str">
            <v>D13J</v>
          </cell>
        </row>
        <row r="125">
          <cell r="A125" t="str">
            <v>D13K</v>
          </cell>
        </row>
        <row r="126">
          <cell r="A126" t="str">
            <v>D07</v>
          </cell>
        </row>
        <row r="127">
          <cell r="A127" t="str">
            <v>D10</v>
          </cell>
        </row>
        <row r="128">
          <cell r="A128" t="str">
            <v>D04</v>
          </cell>
        </row>
        <row r="129">
          <cell r="A129" t="str">
            <v>D04A</v>
          </cell>
        </row>
        <row r="130">
          <cell r="A130" t="str">
            <v>D04B</v>
          </cell>
        </row>
        <row r="131">
          <cell r="A131" t="str">
            <v>D04C</v>
          </cell>
        </row>
        <row r="132">
          <cell r="A132" t="str">
            <v>D06</v>
          </cell>
        </row>
        <row r="133">
          <cell r="A133" t="str">
            <v>D09</v>
          </cell>
        </row>
        <row r="134">
          <cell r="A134" t="str">
            <v>D12</v>
          </cell>
        </row>
        <row r="135">
          <cell r="A135" t="str">
            <v>D08</v>
          </cell>
        </row>
        <row r="136">
          <cell r="A136" t="str">
            <v>D11</v>
          </cell>
        </row>
        <row r="137">
          <cell r="A137" t="str">
            <v>D24</v>
          </cell>
        </row>
        <row r="138">
          <cell r="A138" t="str">
            <v>D25</v>
          </cell>
        </row>
        <row r="139">
          <cell r="A139" t="str">
            <v>D26</v>
          </cell>
        </row>
        <row r="140">
          <cell r="A140" t="str">
            <v>D27</v>
          </cell>
        </row>
        <row r="141">
          <cell r="A141" t="str">
            <v>D28</v>
          </cell>
        </row>
        <row r="142">
          <cell r="A142" t="str">
            <v>D29</v>
          </cell>
        </row>
        <row r="143">
          <cell r="A143" t="str">
            <v>ELEC</v>
          </cell>
        </row>
        <row r="144">
          <cell r="A144" t="str">
            <v>ELE-01</v>
          </cell>
        </row>
        <row r="145">
          <cell r="A145" t="str">
            <v>ELE-02</v>
          </cell>
        </row>
        <row r="146">
          <cell r="A146" t="str">
            <v>ELE-03</v>
          </cell>
        </row>
        <row r="147">
          <cell r="A147" t="str">
            <v>ELE-04</v>
          </cell>
        </row>
        <row r="148">
          <cell r="A148" t="str">
            <v>ELE-05</v>
          </cell>
        </row>
        <row r="149">
          <cell r="A149" t="str">
            <v>ELE-06</v>
          </cell>
        </row>
        <row r="153">
          <cell r="A153" t="str">
            <v>E</v>
          </cell>
        </row>
        <row r="154">
          <cell r="A154" t="str">
            <v>E001</v>
          </cell>
        </row>
        <row r="155">
          <cell r="A155" t="str">
            <v>E001A</v>
          </cell>
        </row>
        <row r="156">
          <cell r="A156" t="str">
            <v>E01</v>
          </cell>
        </row>
        <row r="157">
          <cell r="A157" t="str">
            <v>E01A</v>
          </cell>
        </row>
        <row r="158">
          <cell r="A158" t="str">
            <v>E17</v>
          </cell>
        </row>
        <row r="159">
          <cell r="A159" t="str">
            <v>E25</v>
          </cell>
        </row>
        <row r="160">
          <cell r="A160" t="str">
            <v>E09</v>
          </cell>
        </row>
        <row r="161">
          <cell r="A161" t="str">
            <v>E21</v>
          </cell>
        </row>
        <row r="162">
          <cell r="A162" t="str">
            <v>E28</v>
          </cell>
        </row>
        <row r="163">
          <cell r="A163" t="str">
            <v>E26</v>
          </cell>
        </row>
        <row r="164">
          <cell r="A164" t="str">
            <v>E02</v>
          </cell>
        </row>
        <row r="165">
          <cell r="A165" t="str">
            <v>E02A</v>
          </cell>
        </row>
        <row r="166">
          <cell r="A166" t="str">
            <v>E02B</v>
          </cell>
        </row>
        <row r="167">
          <cell r="A167" t="str">
            <v>E54</v>
          </cell>
        </row>
        <row r="168">
          <cell r="A168" t="str">
            <v>E55</v>
          </cell>
        </row>
        <row r="169">
          <cell r="A169" t="str">
            <v>E52</v>
          </cell>
        </row>
        <row r="170">
          <cell r="A170" t="str">
            <v>E53</v>
          </cell>
        </row>
        <row r="171">
          <cell r="A171" t="str">
            <v>E48</v>
          </cell>
        </row>
        <row r="172">
          <cell r="A172" t="str">
            <v>E50</v>
          </cell>
        </row>
        <row r="173">
          <cell r="A173" t="str">
            <v>E49</v>
          </cell>
        </row>
        <row r="174">
          <cell r="A174" t="str">
            <v>E51</v>
          </cell>
        </row>
        <row r="175">
          <cell r="A175" t="str">
            <v>E44</v>
          </cell>
        </row>
        <row r="176">
          <cell r="A176" t="str">
            <v>E46</v>
          </cell>
        </row>
        <row r="177">
          <cell r="A177" t="str">
            <v>E45</v>
          </cell>
        </row>
        <row r="178">
          <cell r="A178" t="str">
            <v>E47</v>
          </cell>
        </row>
        <row r="179">
          <cell r="A179" t="str">
            <v>E42</v>
          </cell>
        </row>
        <row r="180">
          <cell r="A180" t="str">
            <v>E43</v>
          </cell>
        </row>
        <row r="181">
          <cell r="A181" t="str">
            <v>E40</v>
          </cell>
        </row>
        <row r="182">
          <cell r="A182" t="str">
            <v>E41</v>
          </cell>
        </row>
        <row r="183">
          <cell r="A183" t="str">
            <v>E36</v>
          </cell>
        </row>
        <row r="184">
          <cell r="A184" t="str">
            <v>E38</v>
          </cell>
        </row>
        <row r="185">
          <cell r="A185" t="str">
            <v>E39</v>
          </cell>
        </row>
        <row r="186">
          <cell r="A186" t="str">
            <v>E37</v>
          </cell>
        </row>
        <row r="187">
          <cell r="A187" t="str">
            <v>E32</v>
          </cell>
        </row>
        <row r="188">
          <cell r="A188" t="str">
            <v>E34</v>
          </cell>
        </row>
        <row r="189">
          <cell r="A189" t="str">
            <v>E33</v>
          </cell>
        </row>
        <row r="190">
          <cell r="A190" t="str">
            <v>E35</v>
          </cell>
        </row>
        <row r="191">
          <cell r="A191" t="str">
            <v>E03</v>
          </cell>
        </row>
        <row r="192">
          <cell r="A192" t="str">
            <v>E23</v>
          </cell>
        </row>
        <row r="193">
          <cell r="A193" t="str">
            <v>E22</v>
          </cell>
        </row>
        <row r="194">
          <cell r="A194" t="str">
            <v>E04</v>
          </cell>
        </row>
        <row r="195">
          <cell r="A195" t="str">
            <v>E05</v>
          </cell>
        </row>
        <row r="196">
          <cell r="A196" t="str">
            <v>E24</v>
          </cell>
        </row>
        <row r="197">
          <cell r="A197" t="str">
            <v>E68</v>
          </cell>
        </row>
        <row r="198">
          <cell r="A198" t="str">
            <v>E69</v>
          </cell>
        </row>
        <row r="199">
          <cell r="A199" t="str">
            <v>E70</v>
          </cell>
        </row>
        <row r="200">
          <cell r="A200" t="str">
            <v>E71</v>
          </cell>
        </row>
        <row r="201">
          <cell r="A201" t="str">
            <v>E06</v>
          </cell>
        </row>
        <row r="202">
          <cell r="A202" t="str">
            <v>E06B</v>
          </cell>
        </row>
        <row r="203">
          <cell r="A203" t="str">
            <v>E06A</v>
          </cell>
        </row>
        <row r="204">
          <cell r="A204" t="str">
            <v>E06C</v>
          </cell>
        </row>
        <row r="205">
          <cell r="A205" t="str">
            <v>E07C</v>
          </cell>
        </row>
        <row r="206">
          <cell r="A206" t="str">
            <v>E07</v>
          </cell>
        </row>
        <row r="207">
          <cell r="A207" t="str">
            <v>E08</v>
          </cell>
        </row>
        <row r="208">
          <cell r="A208" t="str">
            <v>E31</v>
          </cell>
        </row>
        <row r="209">
          <cell r="A209" t="str">
            <v>E30</v>
          </cell>
        </row>
        <row r="210">
          <cell r="A210" t="str">
            <v>E10</v>
          </cell>
        </row>
        <row r="211">
          <cell r="A211" t="str">
            <v>E29</v>
          </cell>
        </row>
        <row r="212">
          <cell r="A212" t="str">
            <v>E11</v>
          </cell>
        </row>
        <row r="213">
          <cell r="A213" t="str">
            <v>E60</v>
          </cell>
        </row>
        <row r="214">
          <cell r="A214" t="str">
            <v>E61</v>
          </cell>
        </row>
        <row r="215">
          <cell r="A215" t="str">
            <v>E58</v>
          </cell>
        </row>
        <row r="216">
          <cell r="A216" t="str">
            <v>E59</v>
          </cell>
        </row>
        <row r="217">
          <cell r="A217" t="str">
            <v>E56</v>
          </cell>
        </row>
        <row r="218">
          <cell r="A218" t="str">
            <v>E57</v>
          </cell>
        </row>
        <row r="219">
          <cell r="A219" t="str">
            <v>E66</v>
          </cell>
        </row>
        <row r="220">
          <cell r="A220" t="str">
            <v>E67</v>
          </cell>
        </row>
        <row r="221">
          <cell r="A221" t="str">
            <v>E67A</v>
          </cell>
        </row>
        <row r="222">
          <cell r="A222" t="str">
            <v>E67B</v>
          </cell>
        </row>
        <row r="223">
          <cell r="A223" t="str">
            <v>E64</v>
          </cell>
        </row>
        <row r="224">
          <cell r="A224" t="str">
            <v>E65</v>
          </cell>
        </row>
        <row r="225">
          <cell r="A225" t="str">
            <v>E62</v>
          </cell>
        </row>
        <row r="226">
          <cell r="A226" t="str">
            <v>E63</v>
          </cell>
        </row>
        <row r="227">
          <cell r="A227" t="str">
            <v>E13</v>
          </cell>
        </row>
        <row r="228">
          <cell r="A228" t="str">
            <v>E12</v>
          </cell>
        </row>
        <row r="229">
          <cell r="A229" t="str">
            <v>E14</v>
          </cell>
        </row>
        <row r="230">
          <cell r="A230" t="str">
            <v>E15</v>
          </cell>
        </row>
        <row r="231">
          <cell r="A231" t="str">
            <v>E16</v>
          </cell>
        </row>
        <row r="232">
          <cell r="A232" t="str">
            <v>E18</v>
          </cell>
        </row>
        <row r="233">
          <cell r="A233" t="str">
            <v>E19</v>
          </cell>
        </row>
        <row r="234">
          <cell r="A234" t="str">
            <v>E27</v>
          </cell>
        </row>
        <row r="235">
          <cell r="A235" t="str">
            <v>E20</v>
          </cell>
        </row>
        <row r="236">
          <cell r="A236" t="str">
            <v>E72</v>
          </cell>
        </row>
        <row r="237">
          <cell r="A237" t="str">
            <v>E76</v>
          </cell>
        </row>
        <row r="238">
          <cell r="A238" t="str">
            <v>E77</v>
          </cell>
        </row>
        <row r="239">
          <cell r="A239" t="str">
            <v>E78</v>
          </cell>
        </row>
        <row r="240">
          <cell r="A240" t="str">
            <v>F</v>
          </cell>
        </row>
        <row r="241">
          <cell r="A241" t="str">
            <v>F09</v>
          </cell>
        </row>
        <row r="242">
          <cell r="A242" t="str">
            <v>F02</v>
          </cell>
        </row>
        <row r="243">
          <cell r="A243" t="str">
            <v>F01</v>
          </cell>
        </row>
        <row r="244">
          <cell r="A244" t="str">
            <v>F03</v>
          </cell>
        </row>
        <row r="245">
          <cell r="A245" t="str">
            <v>F07</v>
          </cell>
        </row>
        <row r="246">
          <cell r="A246" t="str">
            <v>F11</v>
          </cell>
        </row>
        <row r="247">
          <cell r="A247" t="str">
            <v>F08</v>
          </cell>
        </row>
        <row r="248">
          <cell r="A248" t="str">
            <v>F05</v>
          </cell>
        </row>
        <row r="249">
          <cell r="A249" t="str">
            <v>F04</v>
          </cell>
        </row>
        <row r="250">
          <cell r="A250" t="str">
            <v>F06</v>
          </cell>
        </row>
        <row r="251">
          <cell r="A251" t="str">
            <v>F10</v>
          </cell>
        </row>
        <row r="252">
          <cell r="A252" t="str">
            <v>F12</v>
          </cell>
        </row>
        <row r="253">
          <cell r="A253" t="str">
            <v>F13</v>
          </cell>
        </row>
        <row r="254">
          <cell r="A254" t="str">
            <v>F14</v>
          </cell>
        </row>
        <row r="255">
          <cell r="A255" t="str">
            <v>F15</v>
          </cell>
        </row>
        <row r="256">
          <cell r="A256" t="str">
            <v>G</v>
          </cell>
        </row>
        <row r="257">
          <cell r="A257" t="str">
            <v>G1</v>
          </cell>
        </row>
        <row r="258">
          <cell r="A258" t="str">
            <v>G2</v>
          </cell>
        </row>
        <row r="259">
          <cell r="A259" t="str">
            <v>G3</v>
          </cell>
        </row>
        <row r="260">
          <cell r="A260" t="str">
            <v>G4</v>
          </cell>
        </row>
        <row r="261">
          <cell r="A261" t="str">
            <v>H</v>
          </cell>
        </row>
        <row r="262">
          <cell r="A262" t="str">
            <v>H11</v>
          </cell>
        </row>
        <row r="263">
          <cell r="A263" t="str">
            <v>H08</v>
          </cell>
        </row>
        <row r="264">
          <cell r="A264" t="str">
            <v>H01</v>
          </cell>
        </row>
        <row r="265">
          <cell r="A265" t="str">
            <v>H02</v>
          </cell>
        </row>
        <row r="266">
          <cell r="A266" t="str">
            <v>H12</v>
          </cell>
        </row>
        <row r="267">
          <cell r="A267" t="str">
            <v>H12A</v>
          </cell>
        </row>
        <row r="268">
          <cell r="A268" t="str">
            <v>H03</v>
          </cell>
        </row>
        <row r="269">
          <cell r="A269" t="str">
            <v>H04</v>
          </cell>
        </row>
        <row r="270">
          <cell r="A270" t="str">
            <v>H13</v>
          </cell>
        </row>
        <row r="271">
          <cell r="A271" t="str">
            <v>H09</v>
          </cell>
        </row>
        <row r="272">
          <cell r="A272" t="str">
            <v>H10</v>
          </cell>
        </row>
        <row r="273">
          <cell r="A273" t="str">
            <v>H15</v>
          </cell>
        </row>
        <row r="274">
          <cell r="A274" t="str">
            <v>H16</v>
          </cell>
        </row>
        <row r="275">
          <cell r="A275" t="str">
            <v>H05</v>
          </cell>
        </row>
        <row r="276">
          <cell r="A276" t="str">
            <v>H06</v>
          </cell>
        </row>
        <row r="277">
          <cell r="A277" t="str">
            <v>H07</v>
          </cell>
        </row>
        <row r="278">
          <cell r="A278" t="str">
            <v>H14</v>
          </cell>
        </row>
        <row r="279">
          <cell r="A279" t="str">
            <v>H17</v>
          </cell>
        </row>
        <row r="280">
          <cell r="A280" t="str">
            <v>H18</v>
          </cell>
        </row>
        <row r="281">
          <cell r="A281" t="str">
            <v>H19</v>
          </cell>
        </row>
        <row r="282">
          <cell r="A282" t="str">
            <v>H20</v>
          </cell>
        </row>
        <row r="283">
          <cell r="A283" t="str">
            <v>H21</v>
          </cell>
        </row>
        <row r="284">
          <cell r="A284" t="str">
            <v>I</v>
          </cell>
        </row>
        <row r="286">
          <cell r="A286" t="str">
            <v>J</v>
          </cell>
        </row>
        <row r="287">
          <cell r="A287" t="str">
            <v>J02</v>
          </cell>
        </row>
        <row r="288">
          <cell r="A288" t="str">
            <v>J06</v>
          </cell>
        </row>
        <row r="289">
          <cell r="A289" t="str">
            <v>J12</v>
          </cell>
        </row>
        <row r="290">
          <cell r="A290" t="str">
            <v>J01</v>
          </cell>
        </row>
        <row r="291">
          <cell r="A291" t="str">
            <v>J08</v>
          </cell>
        </row>
        <row r="292">
          <cell r="A292" t="str">
            <v>J07</v>
          </cell>
        </row>
        <row r="293">
          <cell r="A293" t="str">
            <v>J07A</v>
          </cell>
        </row>
        <row r="294">
          <cell r="A294" t="str">
            <v>J05</v>
          </cell>
        </row>
        <row r="295">
          <cell r="A295" t="str">
            <v>J11</v>
          </cell>
        </row>
        <row r="296">
          <cell r="A296">
            <v>0</v>
          </cell>
        </row>
        <row r="297">
          <cell r="A297" t="str">
            <v>J10</v>
          </cell>
        </row>
        <row r="298">
          <cell r="A298" t="str">
            <v>J04</v>
          </cell>
        </row>
        <row r="299">
          <cell r="A299" t="str">
            <v>J09</v>
          </cell>
        </row>
        <row r="300">
          <cell r="A300" t="str">
            <v>J15</v>
          </cell>
        </row>
        <row r="301">
          <cell r="A301" t="str">
            <v>J20</v>
          </cell>
        </row>
        <row r="302">
          <cell r="A302" t="str">
            <v>K</v>
          </cell>
        </row>
        <row r="303">
          <cell r="A303" t="str">
            <v>K10</v>
          </cell>
        </row>
        <row r="304">
          <cell r="A304" t="str">
            <v>K11</v>
          </cell>
        </row>
        <row r="305">
          <cell r="A305" t="str">
            <v>K13</v>
          </cell>
        </row>
        <row r="306">
          <cell r="A306" t="str">
            <v>K14</v>
          </cell>
        </row>
        <row r="307">
          <cell r="A307" t="str">
            <v>K06</v>
          </cell>
        </row>
        <row r="308">
          <cell r="A308" t="str">
            <v>K07</v>
          </cell>
        </row>
        <row r="309">
          <cell r="A309" t="str">
            <v>K17</v>
          </cell>
        </row>
        <row r="310">
          <cell r="A310" t="str">
            <v>K18</v>
          </cell>
        </row>
        <row r="311">
          <cell r="A311" t="str">
            <v>K08</v>
          </cell>
        </row>
        <row r="312">
          <cell r="A312" t="str">
            <v>K19</v>
          </cell>
        </row>
        <row r="313">
          <cell r="A313" t="str">
            <v>K09</v>
          </cell>
        </row>
        <row r="314">
          <cell r="A314" t="str">
            <v>K12</v>
          </cell>
        </row>
        <row r="315">
          <cell r="A315" t="str">
            <v>K16</v>
          </cell>
        </row>
        <row r="316">
          <cell r="A316" t="str">
            <v>K02</v>
          </cell>
        </row>
        <row r="317">
          <cell r="A317" t="str">
            <v>K15</v>
          </cell>
        </row>
        <row r="318">
          <cell r="A318" t="str">
            <v>K01</v>
          </cell>
        </row>
        <row r="319">
          <cell r="A319" t="str">
            <v>K03</v>
          </cell>
        </row>
        <row r="320">
          <cell r="A320" t="str">
            <v>K04</v>
          </cell>
        </row>
        <row r="321">
          <cell r="A321" t="str">
            <v>K05</v>
          </cell>
        </row>
        <row r="322">
          <cell r="A322" t="str">
            <v>K20</v>
          </cell>
        </row>
        <row r="323">
          <cell r="A323" t="str">
            <v>K21</v>
          </cell>
        </row>
        <row r="324">
          <cell r="A324" t="str">
            <v>K22</v>
          </cell>
        </row>
        <row r="325">
          <cell r="A325" t="str">
            <v>K23</v>
          </cell>
        </row>
        <row r="326">
          <cell r="A326" t="str">
            <v>L</v>
          </cell>
        </row>
        <row r="327">
          <cell r="A327" t="str">
            <v>L12</v>
          </cell>
        </row>
        <row r="328">
          <cell r="A328" t="str">
            <v>L02</v>
          </cell>
        </row>
        <row r="329">
          <cell r="A329" t="str">
            <v>L01</v>
          </cell>
        </row>
        <row r="330">
          <cell r="A330" t="str">
            <v>L11</v>
          </cell>
        </row>
        <row r="331">
          <cell r="A331" t="str">
            <v>L03</v>
          </cell>
        </row>
        <row r="332">
          <cell r="A332" t="str">
            <v>L04</v>
          </cell>
        </row>
        <row r="333">
          <cell r="A333" t="str">
            <v>L05</v>
          </cell>
        </row>
        <row r="334">
          <cell r="A334" t="str">
            <v>L06</v>
          </cell>
        </row>
        <row r="335">
          <cell r="A335" t="str">
            <v>L07</v>
          </cell>
        </row>
        <row r="336">
          <cell r="A336" t="str">
            <v>L08</v>
          </cell>
        </row>
        <row r="337">
          <cell r="A337" t="str">
            <v>L09</v>
          </cell>
        </row>
        <row r="338">
          <cell r="A338" t="str">
            <v>L10</v>
          </cell>
        </row>
        <row r="339">
          <cell r="A339" t="str">
            <v>L13</v>
          </cell>
        </row>
        <row r="340">
          <cell r="A340" t="str">
            <v>L14</v>
          </cell>
        </row>
        <row r="341">
          <cell r="A341" t="str">
            <v>L15</v>
          </cell>
        </row>
        <row r="342">
          <cell r="A342" t="str">
            <v>L16</v>
          </cell>
        </row>
        <row r="343">
          <cell r="A343" t="str">
            <v>L17</v>
          </cell>
        </row>
        <row r="344">
          <cell r="A344" t="str">
            <v>L18</v>
          </cell>
        </row>
        <row r="345">
          <cell r="A345" t="str">
            <v>L19</v>
          </cell>
        </row>
        <row r="346">
          <cell r="A346" t="str">
            <v>L20</v>
          </cell>
        </row>
        <row r="347">
          <cell r="A347" t="str">
            <v>L21</v>
          </cell>
        </row>
        <row r="348">
          <cell r="A348" t="str">
            <v>L22</v>
          </cell>
        </row>
        <row r="349">
          <cell r="A349" t="str">
            <v>L23</v>
          </cell>
        </row>
        <row r="350">
          <cell r="A350" t="str">
            <v>L24</v>
          </cell>
        </row>
        <row r="351">
          <cell r="A351" t="str">
            <v>L25</v>
          </cell>
        </row>
        <row r="352">
          <cell r="A352" t="str">
            <v>L26</v>
          </cell>
        </row>
        <row r="353">
          <cell r="A353" t="str">
            <v>L27</v>
          </cell>
        </row>
        <row r="354">
          <cell r="A354" t="str">
            <v>M</v>
          </cell>
        </row>
        <row r="355">
          <cell r="A355" t="str">
            <v>M01</v>
          </cell>
        </row>
        <row r="356">
          <cell r="A356" t="str">
            <v>M02</v>
          </cell>
        </row>
        <row r="359">
          <cell r="A359" t="str">
            <v>O</v>
          </cell>
        </row>
        <row r="360">
          <cell r="A360" t="str">
            <v>O36</v>
          </cell>
        </row>
        <row r="361">
          <cell r="A361" t="str">
            <v>O12</v>
          </cell>
        </row>
        <row r="362">
          <cell r="A362" t="str">
            <v>O32</v>
          </cell>
        </row>
        <row r="363">
          <cell r="A363" t="str">
            <v>O39</v>
          </cell>
        </row>
        <row r="364">
          <cell r="A364" t="str">
            <v>O28</v>
          </cell>
        </row>
        <row r="365">
          <cell r="A365" t="str">
            <v>O01</v>
          </cell>
        </row>
        <row r="366">
          <cell r="A366" t="str">
            <v>O33</v>
          </cell>
        </row>
        <row r="367">
          <cell r="A367" t="str">
            <v>O24</v>
          </cell>
        </row>
        <row r="368">
          <cell r="A368" t="str">
            <v>O02</v>
          </cell>
        </row>
        <row r="369">
          <cell r="A369" t="str">
            <v>O03</v>
          </cell>
        </row>
        <row r="370">
          <cell r="A370" t="str">
            <v>O22</v>
          </cell>
        </row>
        <row r="371">
          <cell r="A371" t="str">
            <v>O06</v>
          </cell>
        </row>
        <row r="372">
          <cell r="A372" t="str">
            <v>O27</v>
          </cell>
        </row>
        <row r="373">
          <cell r="A373" t="str">
            <v>O26</v>
          </cell>
        </row>
        <row r="374">
          <cell r="A374" t="str">
            <v>O07</v>
          </cell>
        </row>
        <row r="375">
          <cell r="A375" t="str">
            <v>O08</v>
          </cell>
        </row>
        <row r="376">
          <cell r="A376" t="str">
            <v>O08A</v>
          </cell>
        </row>
        <row r="377">
          <cell r="A377" t="str">
            <v>O09</v>
          </cell>
        </row>
        <row r="378">
          <cell r="A378" t="str">
            <v>O37</v>
          </cell>
        </row>
        <row r="379">
          <cell r="A379" t="str">
            <v>O10</v>
          </cell>
        </row>
        <row r="380">
          <cell r="A380" t="str">
            <v>O11</v>
          </cell>
        </row>
        <row r="381">
          <cell r="A381" t="str">
            <v>O38</v>
          </cell>
        </row>
        <row r="382">
          <cell r="A382" t="str">
            <v>O29</v>
          </cell>
        </row>
        <row r="383">
          <cell r="A383" t="str">
            <v>O05</v>
          </cell>
        </row>
        <row r="384">
          <cell r="A384" t="str">
            <v>O31</v>
          </cell>
        </row>
        <row r="385">
          <cell r="A385" t="str">
            <v>O13</v>
          </cell>
        </row>
        <row r="386">
          <cell r="A386" t="str">
            <v>O14</v>
          </cell>
        </row>
        <row r="387">
          <cell r="A387" t="str">
            <v>O15</v>
          </cell>
        </row>
        <row r="388">
          <cell r="A388" t="str">
            <v>O04</v>
          </cell>
        </row>
        <row r="389">
          <cell r="A389" t="str">
            <v>O16</v>
          </cell>
        </row>
        <row r="390">
          <cell r="A390" t="str">
            <v>O17</v>
          </cell>
        </row>
        <row r="391">
          <cell r="A391" t="str">
            <v>O30</v>
          </cell>
        </row>
        <row r="392">
          <cell r="A392" t="str">
            <v>O35</v>
          </cell>
        </row>
        <row r="393">
          <cell r="A393" t="str">
            <v>O25</v>
          </cell>
        </row>
        <row r="394">
          <cell r="A394" t="str">
            <v>O18</v>
          </cell>
        </row>
        <row r="395">
          <cell r="A395" t="str">
            <v>O34</v>
          </cell>
        </row>
        <row r="396">
          <cell r="A396" t="str">
            <v>O19</v>
          </cell>
        </row>
        <row r="397">
          <cell r="A397" t="str">
            <v>O20</v>
          </cell>
        </row>
        <row r="398">
          <cell r="A398" t="str">
            <v>O20A</v>
          </cell>
        </row>
        <row r="399">
          <cell r="A399" t="str">
            <v>O21</v>
          </cell>
        </row>
        <row r="400">
          <cell r="A400" t="str">
            <v>O23</v>
          </cell>
        </row>
        <row r="401">
          <cell r="A401" t="str">
            <v>O40</v>
          </cell>
        </row>
        <row r="402">
          <cell r="A402" t="str">
            <v>O41</v>
          </cell>
        </row>
        <row r="403">
          <cell r="A403" t="str">
            <v>O42</v>
          </cell>
        </row>
        <row r="404">
          <cell r="A404" t="str">
            <v>O43</v>
          </cell>
        </row>
        <row r="405">
          <cell r="A405" t="str">
            <v>O44</v>
          </cell>
        </row>
        <row r="406">
          <cell r="A406" t="str">
            <v>O45</v>
          </cell>
        </row>
        <row r="407">
          <cell r="A407" t="str">
            <v>O46</v>
          </cell>
        </row>
        <row r="408">
          <cell r="A408" t="str">
            <v>O47</v>
          </cell>
        </row>
        <row r="409">
          <cell r="A409" t="str">
            <v>O48</v>
          </cell>
        </row>
        <row r="410">
          <cell r="A410" t="str">
            <v>O49</v>
          </cell>
        </row>
        <row r="411">
          <cell r="A411" t="str">
            <v>O50</v>
          </cell>
        </row>
        <row r="412">
          <cell r="A412">
            <v>1</v>
          </cell>
        </row>
        <row r="413">
          <cell r="A413">
            <v>1</v>
          </cell>
        </row>
        <row r="414">
          <cell r="A414" t="str">
            <v>P</v>
          </cell>
        </row>
        <row r="415">
          <cell r="A415" t="str">
            <v>P12</v>
          </cell>
        </row>
        <row r="416">
          <cell r="A416" t="str">
            <v>P11</v>
          </cell>
        </row>
        <row r="417">
          <cell r="A417" t="str">
            <v>P09</v>
          </cell>
        </row>
        <row r="418">
          <cell r="A418" t="str">
            <v>P01</v>
          </cell>
        </row>
        <row r="419">
          <cell r="A419" t="str">
            <v>P16</v>
          </cell>
        </row>
        <row r="420">
          <cell r="A420" t="str">
            <v>P17</v>
          </cell>
        </row>
        <row r="421">
          <cell r="A421" t="str">
            <v>P15</v>
          </cell>
        </row>
        <row r="422">
          <cell r="A422" t="str">
            <v>P02</v>
          </cell>
        </row>
        <row r="423">
          <cell r="A423" t="str">
            <v>P04</v>
          </cell>
        </row>
        <row r="424">
          <cell r="A424" t="str">
            <v>P03</v>
          </cell>
        </row>
        <row r="425">
          <cell r="A425" t="str">
            <v>P10</v>
          </cell>
        </row>
        <row r="426">
          <cell r="A426" t="str">
            <v>P05</v>
          </cell>
        </row>
        <row r="427">
          <cell r="A427" t="str">
            <v>P07</v>
          </cell>
        </row>
        <row r="428">
          <cell r="A428" t="str">
            <v>P13</v>
          </cell>
        </row>
        <row r="429">
          <cell r="A429" t="str">
            <v>P14</v>
          </cell>
        </row>
        <row r="430">
          <cell r="A430" t="str">
            <v>P06</v>
          </cell>
        </row>
        <row r="431">
          <cell r="A431" t="str">
            <v>P08</v>
          </cell>
        </row>
        <row r="432">
          <cell r="A432" t="str">
            <v>P18</v>
          </cell>
        </row>
        <row r="433">
          <cell r="A433" t="str">
            <v>P19</v>
          </cell>
        </row>
        <row r="434">
          <cell r="A434" t="str">
            <v>P20</v>
          </cell>
        </row>
        <row r="435">
          <cell r="A435" t="str">
            <v>P21</v>
          </cell>
        </row>
        <row r="436">
          <cell r="A436" t="str">
            <v>Q</v>
          </cell>
        </row>
        <row r="437">
          <cell r="A437" t="str">
            <v>Q06</v>
          </cell>
        </row>
        <row r="438">
          <cell r="A438" t="str">
            <v>Q02</v>
          </cell>
        </row>
        <row r="439">
          <cell r="A439" t="str">
            <v>Q03</v>
          </cell>
        </row>
        <row r="440">
          <cell r="A440" t="str">
            <v>Q05</v>
          </cell>
        </row>
        <row r="441">
          <cell r="A441" t="str">
            <v>Q01</v>
          </cell>
        </row>
        <row r="442">
          <cell r="A442" t="str">
            <v>Q04</v>
          </cell>
        </row>
        <row r="443">
          <cell r="A443" t="str">
            <v>Q07</v>
          </cell>
        </row>
        <row r="444">
          <cell r="A444" t="str">
            <v>Q08</v>
          </cell>
        </row>
        <row r="445">
          <cell r="A445" t="str">
            <v>Q09</v>
          </cell>
        </row>
        <row r="446">
          <cell r="A446" t="str">
            <v>Q10</v>
          </cell>
        </row>
        <row r="447">
          <cell r="A447" t="str">
            <v>R</v>
          </cell>
        </row>
        <row r="448">
          <cell r="A448" t="str">
            <v>R02</v>
          </cell>
        </row>
        <row r="449">
          <cell r="A449" t="str">
            <v>R01</v>
          </cell>
        </row>
        <row r="450">
          <cell r="A450" t="str">
            <v>R03</v>
          </cell>
        </row>
        <row r="451">
          <cell r="A451" t="str">
            <v>R04</v>
          </cell>
        </row>
        <row r="452">
          <cell r="A452" t="str">
            <v>R05</v>
          </cell>
        </row>
        <row r="453">
          <cell r="A453" t="str">
            <v>R06</v>
          </cell>
        </row>
        <row r="454">
          <cell r="A454" t="str">
            <v>R07</v>
          </cell>
        </row>
        <row r="455">
          <cell r="A455" t="str">
            <v>S</v>
          </cell>
        </row>
        <row r="456">
          <cell r="A456" t="str">
            <v>S108</v>
          </cell>
        </row>
        <row r="457">
          <cell r="A457" t="str">
            <v>S122</v>
          </cell>
        </row>
        <row r="458">
          <cell r="A458" t="str">
            <v>S169</v>
          </cell>
        </row>
        <row r="459">
          <cell r="A459" t="str">
            <v>S170</v>
          </cell>
        </row>
        <row r="460">
          <cell r="A460" t="str">
            <v>S90</v>
          </cell>
        </row>
        <row r="461">
          <cell r="A461" t="str">
            <v>S163</v>
          </cell>
        </row>
        <row r="462">
          <cell r="A462" t="str">
            <v>S91</v>
          </cell>
        </row>
        <row r="463">
          <cell r="A463" t="str">
            <v>S89</v>
          </cell>
        </row>
        <row r="464">
          <cell r="A464" t="str">
            <v>S235</v>
          </cell>
        </row>
        <row r="465">
          <cell r="A465" t="str">
            <v>S92</v>
          </cell>
        </row>
        <row r="466">
          <cell r="A466" t="str">
            <v>S177</v>
          </cell>
        </row>
        <row r="467">
          <cell r="A467" t="str">
            <v>S93</v>
          </cell>
        </row>
        <row r="468">
          <cell r="A468" t="str">
            <v>S178</v>
          </cell>
        </row>
        <row r="469">
          <cell r="A469" t="str">
            <v>S179</v>
          </cell>
        </row>
        <row r="470">
          <cell r="A470" t="str">
            <v>S01</v>
          </cell>
        </row>
        <row r="471">
          <cell r="A471" t="str">
            <v>S01A</v>
          </cell>
        </row>
        <row r="472">
          <cell r="A472" t="str">
            <v>S02</v>
          </cell>
        </row>
        <row r="473">
          <cell r="A473" t="str">
            <v>S130</v>
          </cell>
        </row>
        <row r="474">
          <cell r="A474" t="str">
            <v>S133</v>
          </cell>
        </row>
        <row r="475">
          <cell r="A475" t="str">
            <v>S98</v>
          </cell>
        </row>
        <row r="476">
          <cell r="A476" t="str">
            <v>S99</v>
          </cell>
        </row>
        <row r="477">
          <cell r="A477" t="str">
            <v>S136</v>
          </cell>
        </row>
        <row r="478">
          <cell r="A478" t="str">
            <v>S117</v>
          </cell>
        </row>
        <row r="479">
          <cell r="A479" t="str">
            <v>S116</v>
          </cell>
        </row>
        <row r="480">
          <cell r="A480" t="str">
            <v>S04</v>
          </cell>
        </row>
        <row r="481">
          <cell r="A481" t="str">
            <v>S115</v>
          </cell>
        </row>
        <row r="482">
          <cell r="A482" t="str">
            <v>S03</v>
          </cell>
        </row>
        <row r="483">
          <cell r="A483" t="str">
            <v>S05</v>
          </cell>
        </row>
        <row r="484">
          <cell r="A484" t="str">
            <v>S145</v>
          </cell>
        </row>
        <row r="485">
          <cell r="A485" t="str">
            <v>S06</v>
          </cell>
        </row>
        <row r="486">
          <cell r="A486" t="str">
            <v>S146</v>
          </cell>
        </row>
        <row r="487">
          <cell r="A487" t="str">
            <v>S10</v>
          </cell>
        </row>
        <row r="488">
          <cell r="A488" t="str">
            <v>S196</v>
          </cell>
        </row>
        <row r="489">
          <cell r="A489" t="str">
            <v>S113</v>
          </cell>
        </row>
        <row r="490">
          <cell r="A490" t="str">
            <v>S11</v>
          </cell>
        </row>
        <row r="491">
          <cell r="A491" t="str">
            <v>S188</v>
          </cell>
        </row>
        <row r="492">
          <cell r="A492" t="str">
            <v>S87</v>
          </cell>
        </row>
        <row r="493">
          <cell r="A493" t="str">
            <v>S88</v>
          </cell>
        </row>
        <row r="494">
          <cell r="A494" t="str">
            <v>S152</v>
          </cell>
        </row>
        <row r="495">
          <cell r="A495" t="str">
            <v>S151</v>
          </cell>
        </row>
        <row r="496">
          <cell r="A496" t="str">
            <v>S149</v>
          </cell>
        </row>
        <row r="497">
          <cell r="A497" t="str">
            <v>S239</v>
          </cell>
        </row>
        <row r="498">
          <cell r="A498" t="str">
            <v>S153</v>
          </cell>
        </row>
        <row r="499">
          <cell r="A499" t="str">
            <v>S234</v>
          </cell>
        </row>
        <row r="500">
          <cell r="A500" t="str">
            <v>S150</v>
          </cell>
        </row>
        <row r="501">
          <cell r="A501" t="str">
            <v>S217</v>
          </cell>
        </row>
        <row r="502">
          <cell r="A502" t="str">
            <v>S94</v>
          </cell>
        </row>
        <row r="503">
          <cell r="A503" t="str">
            <v>S37</v>
          </cell>
        </row>
        <row r="504">
          <cell r="A504" t="str">
            <v>S100</v>
          </cell>
        </row>
        <row r="505">
          <cell r="A505" t="str">
            <v>S101</v>
          </cell>
        </row>
        <row r="506">
          <cell r="A506" t="str">
            <v>S135</v>
          </cell>
        </row>
        <row r="507">
          <cell r="A507" t="str">
            <v>S233</v>
          </cell>
        </row>
        <row r="508">
          <cell r="A508" t="str">
            <v>S12</v>
          </cell>
        </row>
        <row r="509">
          <cell r="A509" t="str">
            <v>S13</v>
          </cell>
        </row>
        <row r="510">
          <cell r="A510" t="str">
            <v>S14</v>
          </cell>
        </row>
        <row r="511">
          <cell r="A511" t="str">
            <v>S123</v>
          </cell>
        </row>
        <row r="512">
          <cell r="A512" t="str">
            <v>S15</v>
          </cell>
        </row>
        <row r="513">
          <cell r="A513" t="str">
            <v>S138</v>
          </cell>
        </row>
        <row r="514">
          <cell r="A514" t="str">
            <v>S139</v>
          </cell>
        </row>
        <row r="515">
          <cell r="A515" t="str">
            <v>S140</v>
          </cell>
        </row>
        <row r="516">
          <cell r="A516" t="str">
            <v>S173</v>
          </cell>
        </row>
        <row r="517">
          <cell r="A517" t="str">
            <v>S16</v>
          </cell>
        </row>
        <row r="518">
          <cell r="A518" t="str">
            <v>S17</v>
          </cell>
        </row>
        <row r="519">
          <cell r="A519" t="str">
            <v>S18</v>
          </cell>
        </row>
        <row r="520">
          <cell r="A520" t="str">
            <v>S08</v>
          </cell>
        </row>
        <row r="521">
          <cell r="A521" t="str">
            <v>S19</v>
          </cell>
        </row>
        <row r="522">
          <cell r="A522" t="str">
            <v>S219</v>
          </cell>
        </row>
        <row r="523">
          <cell r="A523" t="str">
            <v>S111</v>
          </cell>
        </row>
        <row r="524">
          <cell r="A524" t="str">
            <v>S165</v>
          </cell>
        </row>
        <row r="525">
          <cell r="A525" t="str">
            <v>S213</v>
          </cell>
        </row>
        <row r="526">
          <cell r="A526" t="str">
            <v>S211</v>
          </cell>
        </row>
        <row r="527">
          <cell r="A527" t="str">
            <v>S212</v>
          </cell>
        </row>
        <row r="528">
          <cell r="A528" t="str">
            <v>S210</v>
          </cell>
        </row>
        <row r="529">
          <cell r="A529" t="str">
            <v>S207</v>
          </cell>
        </row>
        <row r="530">
          <cell r="A530" t="str">
            <v>S208</v>
          </cell>
        </row>
        <row r="531">
          <cell r="A531" t="str">
            <v>S209</v>
          </cell>
        </row>
        <row r="532">
          <cell r="A532" t="str">
            <v>S206</v>
          </cell>
        </row>
        <row r="533">
          <cell r="A533" t="str">
            <v>S203</v>
          </cell>
        </row>
        <row r="534">
          <cell r="A534" t="str">
            <v>S204</v>
          </cell>
        </row>
        <row r="535">
          <cell r="A535" t="str">
            <v>S205</v>
          </cell>
        </row>
        <row r="536">
          <cell r="A536" t="str">
            <v>S202</v>
          </cell>
        </row>
        <row r="537">
          <cell r="A537" t="str">
            <v>S200</v>
          </cell>
        </row>
        <row r="538">
          <cell r="A538" t="str">
            <v>S201</v>
          </cell>
        </row>
        <row r="539">
          <cell r="A539" t="str">
            <v>S156</v>
          </cell>
        </row>
        <row r="540">
          <cell r="A540" t="str">
            <v>S21</v>
          </cell>
        </row>
        <row r="541">
          <cell r="A541" t="str">
            <v>S155</v>
          </cell>
        </row>
        <row r="542">
          <cell r="A542" t="str">
            <v>S124</v>
          </cell>
        </row>
        <row r="543">
          <cell r="A543" t="str">
            <v>S186</v>
          </cell>
        </row>
        <row r="544">
          <cell r="A544" t="str">
            <v>S187</v>
          </cell>
        </row>
        <row r="545">
          <cell r="A545" t="str">
            <v>S106</v>
          </cell>
        </row>
        <row r="546">
          <cell r="A546" t="str">
            <v>S179</v>
          </cell>
        </row>
        <row r="547">
          <cell r="A547" t="str">
            <v>S180</v>
          </cell>
        </row>
        <row r="548">
          <cell r="A548" t="str">
            <v>S22</v>
          </cell>
        </row>
        <row r="549">
          <cell r="A549" t="str">
            <v>S195</v>
          </cell>
        </row>
        <row r="550">
          <cell r="A550" t="str">
            <v>S218</v>
          </cell>
        </row>
        <row r="551">
          <cell r="A551" t="str">
            <v>S23</v>
          </cell>
        </row>
        <row r="552">
          <cell r="A552" t="str">
            <v>S157</v>
          </cell>
        </row>
        <row r="553">
          <cell r="A553" t="str">
            <v>S112</v>
          </cell>
        </row>
        <row r="554">
          <cell r="A554" t="str">
            <v>S24</v>
          </cell>
        </row>
        <row r="555">
          <cell r="A555" t="str">
            <v>S25</v>
          </cell>
        </row>
        <row r="556">
          <cell r="A556" t="str">
            <v>S27</v>
          </cell>
        </row>
        <row r="557">
          <cell r="A557" t="str">
            <v>S118</v>
          </cell>
        </row>
        <row r="558">
          <cell r="A558" t="str">
            <v>S26</v>
          </cell>
        </row>
        <row r="559">
          <cell r="A559" t="str">
            <v>S28</v>
          </cell>
        </row>
        <row r="560">
          <cell r="A560" t="str">
            <v>S142</v>
          </cell>
        </row>
        <row r="561">
          <cell r="A561" t="str">
            <v>S143</v>
          </cell>
        </row>
        <row r="562">
          <cell r="A562" t="str">
            <v>S29</v>
          </cell>
        </row>
        <row r="563">
          <cell r="A563" t="str">
            <v>S144</v>
          </cell>
        </row>
        <row r="564">
          <cell r="A564" t="str">
            <v>S30</v>
          </cell>
        </row>
        <row r="565">
          <cell r="A565" t="str">
            <v>S109</v>
          </cell>
        </row>
        <row r="566">
          <cell r="A566" t="str">
            <v>S220</v>
          </cell>
        </row>
        <row r="567">
          <cell r="A567" t="str">
            <v>S31</v>
          </cell>
        </row>
        <row r="568">
          <cell r="A568" t="str">
            <v>S243</v>
          </cell>
        </row>
        <row r="569">
          <cell r="A569" t="str">
            <v>S32</v>
          </cell>
        </row>
        <row r="570">
          <cell r="A570" t="str">
            <v>S33</v>
          </cell>
        </row>
        <row r="571">
          <cell r="A571" t="str">
            <v>S102</v>
          </cell>
        </row>
        <row r="572">
          <cell r="A572" t="str">
            <v>S110</v>
          </cell>
        </row>
        <row r="573">
          <cell r="A573" t="str">
            <v>S232</v>
          </cell>
        </row>
        <row r="574">
          <cell r="A574" t="str">
            <v>S231</v>
          </cell>
        </row>
        <row r="575">
          <cell r="A575" t="str">
            <v>S34</v>
          </cell>
        </row>
        <row r="576">
          <cell r="A576" t="str">
            <v>S125</v>
          </cell>
        </row>
        <row r="577">
          <cell r="A577" t="str">
            <v>S126</v>
          </cell>
        </row>
        <row r="578">
          <cell r="A578" t="str">
            <v>S65</v>
          </cell>
        </row>
        <row r="579">
          <cell r="A579" t="str">
            <v>S35</v>
          </cell>
        </row>
        <row r="580">
          <cell r="A580" t="str">
            <v>S167</v>
          </cell>
        </row>
        <row r="581">
          <cell r="A581" t="str">
            <v>S36</v>
          </cell>
        </row>
        <row r="582">
          <cell r="A582" t="str">
            <v>S221</v>
          </cell>
        </row>
        <row r="583">
          <cell r="A583" t="str">
            <v>S222</v>
          </cell>
        </row>
        <row r="584">
          <cell r="A584" t="str">
            <v>S222A</v>
          </cell>
        </row>
        <row r="585">
          <cell r="A585" t="str">
            <v>S224</v>
          </cell>
        </row>
        <row r="586">
          <cell r="A586" t="str">
            <v>S105</v>
          </cell>
        </row>
        <row r="587">
          <cell r="A587" t="str">
            <v>S107</v>
          </cell>
        </row>
        <row r="588">
          <cell r="A588" t="str">
            <v>S60</v>
          </cell>
        </row>
        <row r="589">
          <cell r="A589" t="str">
            <v>S225</v>
          </cell>
        </row>
        <row r="590">
          <cell r="A590" t="str">
            <v>S226</v>
          </cell>
        </row>
        <row r="591">
          <cell r="A591" t="str">
            <v>S131</v>
          </cell>
        </row>
        <row r="592">
          <cell r="A592" t="str">
            <v>S134</v>
          </cell>
        </row>
        <row r="593">
          <cell r="A593" t="str">
            <v>S181</v>
          </cell>
        </row>
        <row r="594">
          <cell r="A594" t="str">
            <v>S182</v>
          </cell>
        </row>
        <row r="595">
          <cell r="A595" t="str">
            <v>S172</v>
          </cell>
        </row>
        <row r="596">
          <cell r="A596" t="str">
            <v>S38</v>
          </cell>
        </row>
        <row r="597">
          <cell r="A597" t="str">
            <v>S183</v>
          </cell>
        </row>
        <row r="598">
          <cell r="A598" t="str">
            <v>S39</v>
          </cell>
        </row>
        <row r="599">
          <cell r="A599" t="str">
            <v>S159</v>
          </cell>
        </row>
        <row r="600">
          <cell r="A600" t="str">
            <v>S07</v>
          </cell>
        </row>
        <row r="601">
          <cell r="A601" t="str">
            <v>S40</v>
          </cell>
        </row>
        <row r="602">
          <cell r="A602" t="str">
            <v>S158</v>
          </cell>
        </row>
        <row r="603">
          <cell r="A603" t="str">
            <v>S129</v>
          </cell>
        </row>
        <row r="604">
          <cell r="A604" t="str">
            <v>S166</v>
          </cell>
        </row>
        <row r="605">
          <cell r="A605" t="str">
            <v>S103</v>
          </cell>
        </row>
        <row r="606">
          <cell r="A606" t="str">
            <v>S104</v>
          </cell>
        </row>
        <row r="607">
          <cell r="A607" t="str">
            <v>S160</v>
          </cell>
        </row>
        <row r="608">
          <cell r="A608" t="str">
            <v>S160A</v>
          </cell>
        </row>
        <row r="609">
          <cell r="A609" t="str">
            <v>S46</v>
          </cell>
        </row>
        <row r="610">
          <cell r="A610" t="str">
            <v>S47</v>
          </cell>
        </row>
        <row r="611">
          <cell r="A611" t="str">
            <v>S48</v>
          </cell>
        </row>
        <row r="612">
          <cell r="A612" t="str">
            <v>S48A</v>
          </cell>
        </row>
        <row r="613">
          <cell r="A613" t="str">
            <v>S48B</v>
          </cell>
        </row>
        <row r="614">
          <cell r="A614" t="str">
            <v>S214</v>
          </cell>
        </row>
        <row r="615">
          <cell r="A615" t="str">
            <v>S114</v>
          </cell>
        </row>
        <row r="616">
          <cell r="A616" t="str">
            <v>S41</v>
          </cell>
        </row>
        <row r="617">
          <cell r="A617" t="str">
            <v>S120</v>
          </cell>
        </row>
        <row r="618">
          <cell r="A618" t="str">
            <v>S171</v>
          </cell>
        </row>
        <row r="619">
          <cell r="A619" t="str">
            <v>S09</v>
          </cell>
        </row>
        <row r="620">
          <cell r="A620" t="str">
            <v>S09A</v>
          </cell>
        </row>
        <row r="621">
          <cell r="A621" t="str">
            <v>S09B</v>
          </cell>
        </row>
        <row r="622">
          <cell r="A622" t="str">
            <v>S09C</v>
          </cell>
        </row>
        <row r="623">
          <cell r="A623" t="str">
            <v>S132</v>
          </cell>
        </row>
        <row r="624">
          <cell r="A624" t="str">
            <v>S242</v>
          </cell>
        </row>
        <row r="625">
          <cell r="A625" t="str">
            <v>S241</v>
          </cell>
        </row>
        <row r="626">
          <cell r="A626" t="str">
            <v>S42</v>
          </cell>
        </row>
        <row r="627">
          <cell r="A627" t="str">
            <v>S43</v>
          </cell>
        </row>
        <row r="628">
          <cell r="A628" t="str">
            <v>S44</v>
          </cell>
        </row>
        <row r="629">
          <cell r="A629" t="str">
            <v>S56</v>
          </cell>
        </row>
        <row r="630">
          <cell r="A630" t="str">
            <v>S71</v>
          </cell>
        </row>
        <row r="631">
          <cell r="A631" t="str">
            <v>S71A</v>
          </cell>
        </row>
        <row r="632">
          <cell r="A632" t="str">
            <v>S71B</v>
          </cell>
        </row>
        <row r="633">
          <cell r="A633" t="str">
            <v>S71C</v>
          </cell>
        </row>
        <row r="634">
          <cell r="A634" t="str">
            <v>S72</v>
          </cell>
        </row>
        <row r="635">
          <cell r="A635" t="str">
            <v>S45</v>
          </cell>
        </row>
        <row r="636">
          <cell r="A636" t="str">
            <v>S121</v>
          </cell>
        </row>
        <row r="637">
          <cell r="A637" t="str">
            <v>S228</v>
          </cell>
        </row>
        <row r="638">
          <cell r="A638" t="str">
            <v>S229</v>
          </cell>
        </row>
        <row r="639">
          <cell r="A639" t="str">
            <v>S230</v>
          </cell>
        </row>
        <row r="640">
          <cell r="A640" t="str">
            <v>S20</v>
          </cell>
        </row>
        <row r="641">
          <cell r="A641" t="str">
            <v>S227</v>
          </cell>
        </row>
        <row r="642">
          <cell r="A642" t="str">
            <v>S50</v>
          </cell>
        </row>
        <row r="643">
          <cell r="A643" t="str">
            <v>S162</v>
          </cell>
        </row>
        <row r="644">
          <cell r="A644" t="str">
            <v>S51</v>
          </cell>
        </row>
        <row r="645">
          <cell r="A645" t="str">
            <v>S49</v>
          </cell>
        </row>
        <row r="646">
          <cell r="A646" t="str">
            <v>S52</v>
          </cell>
        </row>
        <row r="647">
          <cell r="A647" t="str">
            <v>S53</v>
          </cell>
        </row>
        <row r="648">
          <cell r="A648" t="str">
            <v>S54</v>
          </cell>
        </row>
        <row r="649">
          <cell r="A649" t="str">
            <v>S154</v>
          </cell>
        </row>
        <row r="650">
          <cell r="A650" t="str">
            <v>S55</v>
          </cell>
        </row>
        <row r="651">
          <cell r="A651" t="str">
            <v>S59</v>
          </cell>
        </row>
        <row r="652">
          <cell r="A652" t="str">
            <v>S58</v>
          </cell>
        </row>
        <row r="653">
          <cell r="A653" t="str">
            <v>S96</v>
          </cell>
        </row>
        <row r="654">
          <cell r="A654" t="str">
            <v>S97</v>
          </cell>
        </row>
        <row r="655">
          <cell r="A655" t="str">
            <v>S57</v>
          </cell>
        </row>
        <row r="656">
          <cell r="A656" t="str">
            <v>S62</v>
          </cell>
        </row>
        <row r="657">
          <cell r="A657" t="str">
            <v>S63</v>
          </cell>
        </row>
        <row r="658">
          <cell r="A658" t="str">
            <v>S61</v>
          </cell>
        </row>
        <row r="659">
          <cell r="A659" t="str">
            <v>S164</v>
          </cell>
        </row>
        <row r="660">
          <cell r="A660" t="str">
            <v>S168</v>
          </cell>
        </row>
        <row r="661">
          <cell r="A661" t="str">
            <v>S199</v>
          </cell>
        </row>
        <row r="662">
          <cell r="A662" t="str">
            <v>S197</v>
          </cell>
        </row>
        <row r="663">
          <cell r="A663" t="str">
            <v>S198</v>
          </cell>
        </row>
        <row r="664">
          <cell r="A664" t="str">
            <v>S75</v>
          </cell>
        </row>
        <row r="665">
          <cell r="A665" t="str">
            <v>S141</v>
          </cell>
        </row>
        <row r="666">
          <cell r="A666" t="str">
            <v>S161</v>
          </cell>
        </row>
        <row r="667">
          <cell r="A667" t="str">
            <v>S66</v>
          </cell>
        </row>
        <row r="668">
          <cell r="A668" t="str">
            <v>S67</v>
          </cell>
        </row>
        <row r="669">
          <cell r="A669" t="str">
            <v>S68</v>
          </cell>
        </row>
        <row r="670">
          <cell r="A670" t="str">
            <v>S69</v>
          </cell>
        </row>
        <row r="671">
          <cell r="A671" t="str">
            <v>S215</v>
          </cell>
        </row>
        <row r="672">
          <cell r="A672" t="str">
            <v>S240</v>
          </cell>
        </row>
        <row r="673">
          <cell r="A673" t="str">
            <v>S127</v>
          </cell>
        </row>
        <row r="674">
          <cell r="A674" t="str">
            <v>S128</v>
          </cell>
        </row>
        <row r="675">
          <cell r="A675" t="str">
            <v>S64</v>
          </cell>
        </row>
        <row r="676">
          <cell r="A676" t="str">
            <v>S64A</v>
          </cell>
        </row>
        <row r="677">
          <cell r="A677" t="str">
            <v>S64B</v>
          </cell>
        </row>
        <row r="678">
          <cell r="A678" t="str">
            <v>S64C</v>
          </cell>
        </row>
        <row r="679">
          <cell r="A679" t="str">
            <v>S64D</v>
          </cell>
        </row>
        <row r="680">
          <cell r="A680" t="str">
            <v>S64E</v>
          </cell>
        </row>
        <row r="681">
          <cell r="A681" t="str">
            <v>S64F</v>
          </cell>
        </row>
        <row r="682">
          <cell r="A682" t="str">
            <v>S64G</v>
          </cell>
        </row>
        <row r="683">
          <cell r="A683" t="str">
            <v>S70</v>
          </cell>
        </row>
        <row r="684">
          <cell r="A684" t="str">
            <v>S73</v>
          </cell>
        </row>
        <row r="685">
          <cell r="A685" t="str">
            <v>S74</v>
          </cell>
        </row>
        <row r="686">
          <cell r="A686" t="str">
            <v>S95</v>
          </cell>
        </row>
        <row r="687">
          <cell r="A687" t="str">
            <v>S95A</v>
          </cell>
        </row>
        <row r="688">
          <cell r="A688" t="str">
            <v>S184</v>
          </cell>
        </row>
        <row r="689">
          <cell r="A689" t="str">
            <v>S185</v>
          </cell>
        </row>
        <row r="690">
          <cell r="A690" t="str">
            <v>S238</v>
          </cell>
        </row>
        <row r="691">
          <cell r="A691" t="str">
            <v>S77</v>
          </cell>
        </row>
        <row r="692">
          <cell r="A692" t="str">
            <v>S119</v>
          </cell>
        </row>
        <row r="693">
          <cell r="A693" t="str">
            <v>S76</v>
          </cell>
        </row>
        <row r="694">
          <cell r="A694" t="str">
            <v>S80</v>
          </cell>
        </row>
        <row r="695">
          <cell r="A695" t="str">
            <v>S78</v>
          </cell>
        </row>
        <row r="696">
          <cell r="A696" t="str">
            <v>S147</v>
          </cell>
        </row>
        <row r="697">
          <cell r="A697" t="str">
            <v>S79</v>
          </cell>
        </row>
        <row r="698">
          <cell r="A698" t="str">
            <v>S148</v>
          </cell>
        </row>
        <row r="699">
          <cell r="A699" t="str">
            <v>S194</v>
          </cell>
        </row>
        <row r="700">
          <cell r="A700" t="str">
            <v>S216</v>
          </cell>
        </row>
        <row r="701">
          <cell r="A701" t="str">
            <v>S236</v>
          </cell>
        </row>
        <row r="702">
          <cell r="A702" t="str">
            <v>S81</v>
          </cell>
        </row>
        <row r="703">
          <cell r="A703" t="str">
            <v>S82</v>
          </cell>
        </row>
        <row r="704">
          <cell r="A704" t="str">
            <v>S190</v>
          </cell>
        </row>
        <row r="705">
          <cell r="A705" t="str">
            <v>S191</v>
          </cell>
        </row>
        <row r="706">
          <cell r="A706" t="str">
            <v>S237</v>
          </cell>
        </row>
        <row r="707">
          <cell r="A707" t="str">
            <v>S192</v>
          </cell>
        </row>
        <row r="708">
          <cell r="A708" t="str">
            <v>S189</v>
          </cell>
        </row>
        <row r="709">
          <cell r="A709" t="str">
            <v>S223</v>
          </cell>
        </row>
        <row r="710">
          <cell r="A710" t="str">
            <v>S83</v>
          </cell>
        </row>
        <row r="711">
          <cell r="A711" t="str">
            <v>S176</v>
          </cell>
        </row>
        <row r="712">
          <cell r="A712" t="str">
            <v>S175</v>
          </cell>
        </row>
        <row r="713">
          <cell r="A713" t="str">
            <v>S174</v>
          </cell>
        </row>
        <row r="714">
          <cell r="A714" t="str">
            <v>S193</v>
          </cell>
        </row>
        <row r="715">
          <cell r="A715" t="str">
            <v>S84</v>
          </cell>
        </row>
        <row r="716">
          <cell r="A716" t="str">
            <v>S85</v>
          </cell>
        </row>
        <row r="717">
          <cell r="A717" t="str">
            <v>S86</v>
          </cell>
        </row>
        <row r="718">
          <cell r="A718" t="str">
            <v>S137</v>
          </cell>
        </row>
        <row r="719">
          <cell r="A719" t="str">
            <v>S244</v>
          </cell>
        </row>
        <row r="720">
          <cell r="A720" t="str">
            <v>S245</v>
          </cell>
        </row>
        <row r="721">
          <cell r="A721" t="str">
            <v>S246</v>
          </cell>
        </row>
        <row r="722">
          <cell r="A722" t="str">
            <v>S247</v>
          </cell>
        </row>
        <row r="723">
          <cell r="A723" t="str">
            <v>S248</v>
          </cell>
        </row>
        <row r="724">
          <cell r="A724" t="str">
            <v>T</v>
          </cell>
        </row>
        <row r="725">
          <cell r="A725" t="str">
            <v>T13</v>
          </cell>
        </row>
        <row r="726">
          <cell r="A726" t="str">
            <v>T14</v>
          </cell>
        </row>
        <row r="727">
          <cell r="A727" t="str">
            <v>T15</v>
          </cell>
        </row>
        <row r="728">
          <cell r="A728" t="str">
            <v>T02</v>
          </cell>
        </row>
        <row r="729">
          <cell r="A729" t="str">
            <v>T03</v>
          </cell>
        </row>
        <row r="730">
          <cell r="A730" t="str">
            <v>T12</v>
          </cell>
        </row>
        <row r="731">
          <cell r="A731" t="str">
            <v>T01</v>
          </cell>
        </row>
        <row r="732">
          <cell r="A732" t="str">
            <v>T05</v>
          </cell>
        </row>
        <row r="733">
          <cell r="A733" t="str">
            <v>T09</v>
          </cell>
        </row>
        <row r="734">
          <cell r="A734" t="str">
            <v>T10</v>
          </cell>
        </row>
        <row r="735">
          <cell r="A735" t="str">
            <v>T11</v>
          </cell>
        </row>
        <row r="736">
          <cell r="A736" t="str">
            <v>T06</v>
          </cell>
        </row>
        <row r="737">
          <cell r="A737" t="str">
            <v>T08</v>
          </cell>
        </row>
        <row r="738">
          <cell r="A738" t="str">
            <v>T16</v>
          </cell>
        </row>
        <row r="739">
          <cell r="A739" t="str">
            <v>T07</v>
          </cell>
        </row>
        <row r="740">
          <cell r="A740" t="str">
            <v>T04</v>
          </cell>
        </row>
        <row r="741">
          <cell r="A741" t="str">
            <v>T17</v>
          </cell>
        </row>
        <row r="742">
          <cell r="A742" t="str">
            <v>T18</v>
          </cell>
        </row>
        <row r="743">
          <cell r="A743" t="str">
            <v>T19</v>
          </cell>
        </row>
        <row r="744">
          <cell r="A744" t="str">
            <v>T20</v>
          </cell>
        </row>
        <row r="745">
          <cell r="A745" t="str">
            <v>T21</v>
          </cell>
        </row>
        <row r="746">
          <cell r="A746" t="str">
            <v>W</v>
          </cell>
        </row>
        <row r="747">
          <cell r="A747" t="str">
            <v>W13</v>
          </cell>
        </row>
        <row r="748">
          <cell r="A748" t="str">
            <v>W21</v>
          </cell>
        </row>
        <row r="749">
          <cell r="A749" t="str">
            <v>W22</v>
          </cell>
        </row>
        <row r="750">
          <cell r="A750" t="str">
            <v>W01</v>
          </cell>
        </row>
        <row r="751">
          <cell r="A751" t="str">
            <v>W02</v>
          </cell>
        </row>
        <row r="752">
          <cell r="A752" t="str">
            <v>W04</v>
          </cell>
        </row>
        <row r="753">
          <cell r="A753" t="str">
            <v>W34</v>
          </cell>
        </row>
        <row r="754">
          <cell r="A754" t="str">
            <v>W33</v>
          </cell>
        </row>
        <row r="755">
          <cell r="A755" t="str">
            <v>W32</v>
          </cell>
        </row>
        <row r="756">
          <cell r="A756" t="str">
            <v>W31</v>
          </cell>
        </row>
        <row r="757">
          <cell r="A757" t="str">
            <v>W36</v>
          </cell>
        </row>
        <row r="758">
          <cell r="A758" t="str">
            <v>W35</v>
          </cell>
        </row>
        <row r="759">
          <cell r="A759" t="str">
            <v>W20</v>
          </cell>
        </row>
        <row r="760">
          <cell r="A760" t="str">
            <v>W05</v>
          </cell>
        </row>
        <row r="761">
          <cell r="A761" t="str">
            <v>W25</v>
          </cell>
        </row>
        <row r="762">
          <cell r="A762" t="str">
            <v>W23</v>
          </cell>
        </row>
        <row r="763">
          <cell r="A763" t="str">
            <v>W26</v>
          </cell>
        </row>
        <row r="764">
          <cell r="A764" t="str">
            <v>W24</v>
          </cell>
        </row>
        <row r="765">
          <cell r="A765" t="str">
            <v>W29</v>
          </cell>
        </row>
        <row r="766">
          <cell r="A766" t="str">
            <v>W27</v>
          </cell>
        </row>
        <row r="767">
          <cell r="A767" t="str">
            <v>W30</v>
          </cell>
        </row>
        <row r="768">
          <cell r="A768" t="str">
            <v>W28</v>
          </cell>
        </row>
        <row r="769">
          <cell r="A769" t="str">
            <v>W12</v>
          </cell>
        </row>
        <row r="770">
          <cell r="A770" t="str">
            <v>W06</v>
          </cell>
        </row>
        <row r="771">
          <cell r="A771" t="str">
            <v>W09</v>
          </cell>
        </row>
        <row r="772">
          <cell r="A772" t="str">
            <v>W17</v>
          </cell>
        </row>
        <row r="773">
          <cell r="A773" t="str">
            <v>W16</v>
          </cell>
        </row>
        <row r="774">
          <cell r="A774" t="str">
            <v>W18</v>
          </cell>
        </row>
        <row r="775">
          <cell r="A775" t="str">
            <v>W19</v>
          </cell>
        </row>
        <row r="776">
          <cell r="A776" t="str">
            <v>W37</v>
          </cell>
        </row>
        <row r="777">
          <cell r="A777" t="str">
            <v>W38</v>
          </cell>
        </row>
        <row r="778">
          <cell r="A778" t="str">
            <v>W39</v>
          </cell>
        </row>
        <row r="779">
          <cell r="A779" t="str">
            <v>W40</v>
          </cell>
        </row>
        <row r="780">
          <cell r="A780" t="str">
            <v>W41</v>
          </cell>
        </row>
        <row r="781">
          <cell r="A781" t="str">
            <v>X</v>
          </cell>
        </row>
        <row r="782">
          <cell r="A782" t="str">
            <v>X17</v>
          </cell>
        </row>
        <row r="783">
          <cell r="A783" t="str">
            <v>X01</v>
          </cell>
        </row>
        <row r="784">
          <cell r="A784" t="str">
            <v>X04</v>
          </cell>
        </row>
        <row r="785">
          <cell r="A785" t="str">
            <v>X03</v>
          </cell>
        </row>
        <row r="786">
          <cell r="A786" t="str">
            <v>X02</v>
          </cell>
        </row>
        <row r="787">
          <cell r="A787" t="str">
            <v>X05</v>
          </cell>
        </row>
        <row r="788">
          <cell r="A788" t="str">
            <v>X06</v>
          </cell>
        </row>
        <row r="789">
          <cell r="A789" t="str">
            <v>X15</v>
          </cell>
        </row>
        <row r="790">
          <cell r="A790" t="str">
            <v>X12</v>
          </cell>
        </row>
        <row r="791">
          <cell r="A791" t="str">
            <v>X11</v>
          </cell>
        </row>
        <row r="792">
          <cell r="A792" t="str">
            <v>X22</v>
          </cell>
        </row>
        <row r="793">
          <cell r="A793" t="str">
            <v>X07</v>
          </cell>
        </row>
        <row r="794">
          <cell r="A794" t="str">
            <v>X23</v>
          </cell>
        </row>
        <row r="795">
          <cell r="A795" t="str">
            <v>X24</v>
          </cell>
        </row>
        <row r="796">
          <cell r="A796" t="str">
            <v>X25</v>
          </cell>
        </row>
        <row r="797">
          <cell r="A797" t="str">
            <v>X14</v>
          </cell>
        </row>
        <row r="798">
          <cell r="A798" t="str">
            <v>X08</v>
          </cell>
        </row>
        <row r="799">
          <cell r="A799" t="str">
            <v>X09</v>
          </cell>
        </row>
        <row r="800">
          <cell r="A800" t="str">
            <v>X16</v>
          </cell>
        </row>
        <row r="801">
          <cell r="A801" t="str">
            <v>X21</v>
          </cell>
        </row>
        <row r="802">
          <cell r="A802" t="str">
            <v>X20</v>
          </cell>
        </row>
        <row r="803">
          <cell r="A803" t="str">
            <v>X10</v>
          </cell>
        </row>
        <row r="804">
          <cell r="A804" t="str">
            <v>X18</v>
          </cell>
        </row>
        <row r="805">
          <cell r="A805" t="str">
            <v>X19</v>
          </cell>
        </row>
        <row r="806">
          <cell r="A806" t="str">
            <v>X13</v>
          </cell>
        </row>
        <row r="807">
          <cell r="A807" t="str">
            <v>X27</v>
          </cell>
        </row>
        <row r="808">
          <cell r="A808" t="str">
            <v>X28</v>
          </cell>
        </row>
        <row r="809">
          <cell r="A809" t="str">
            <v>X29</v>
          </cell>
        </row>
        <row r="810">
          <cell r="A810" t="str">
            <v>X30</v>
          </cell>
        </row>
        <row r="813">
          <cell r="A813" t="str">
            <v>Y</v>
          </cell>
        </row>
        <row r="814">
          <cell r="A814" t="str">
            <v>Y19</v>
          </cell>
        </row>
        <row r="815">
          <cell r="A815" t="str">
            <v>Y18</v>
          </cell>
        </row>
        <row r="816">
          <cell r="A816" t="str">
            <v>Y01</v>
          </cell>
        </row>
        <row r="817">
          <cell r="A817" t="str">
            <v>Y02</v>
          </cell>
        </row>
        <row r="818">
          <cell r="A818" t="str">
            <v>Y04</v>
          </cell>
        </row>
        <row r="819">
          <cell r="A819" t="str">
            <v>Y05</v>
          </cell>
        </row>
        <row r="820">
          <cell r="A820" t="str">
            <v>Y37</v>
          </cell>
        </row>
        <row r="821">
          <cell r="A821" t="str">
            <v>Y37A</v>
          </cell>
        </row>
        <row r="822">
          <cell r="A822" t="str">
            <v>Y37B</v>
          </cell>
        </row>
        <row r="823">
          <cell r="A823" t="str">
            <v>Y37C</v>
          </cell>
        </row>
        <row r="824">
          <cell r="A824" t="str">
            <v>Y15</v>
          </cell>
        </row>
        <row r="825">
          <cell r="A825" t="str">
            <v>Y06</v>
          </cell>
        </row>
        <row r="826">
          <cell r="A826" t="str">
            <v>Y07</v>
          </cell>
        </row>
        <row r="827">
          <cell r="A827" t="str">
            <v>Y10</v>
          </cell>
        </row>
        <row r="828">
          <cell r="A828" t="str">
            <v>Y08</v>
          </cell>
        </row>
        <row r="829">
          <cell r="A829" t="str">
            <v>Y14</v>
          </cell>
        </row>
        <row r="830">
          <cell r="A830" t="str">
            <v>Y35</v>
          </cell>
        </row>
        <row r="831">
          <cell r="A831" t="str">
            <v>Y36</v>
          </cell>
        </row>
        <row r="832">
          <cell r="A832" t="str">
            <v>Y03</v>
          </cell>
        </row>
        <row r="833">
          <cell r="A833" t="str">
            <v>Y03A</v>
          </cell>
        </row>
        <row r="834">
          <cell r="A834" t="str">
            <v>Y17</v>
          </cell>
        </row>
        <row r="835">
          <cell r="A835" t="str">
            <v>Y17B</v>
          </cell>
        </row>
        <row r="836">
          <cell r="A836" t="str">
            <v>Y17C</v>
          </cell>
        </row>
        <row r="837">
          <cell r="A837" t="str">
            <v>Y16</v>
          </cell>
        </row>
        <row r="838">
          <cell r="A838" t="str">
            <v>Y11</v>
          </cell>
        </row>
        <row r="839">
          <cell r="A839" t="str">
            <v>Y39</v>
          </cell>
        </row>
        <row r="840">
          <cell r="A840" t="str">
            <v>Y38</v>
          </cell>
        </row>
        <row r="841">
          <cell r="A841" t="str">
            <v>Y41</v>
          </cell>
        </row>
        <row r="842">
          <cell r="A842" t="str">
            <v>Y09</v>
          </cell>
        </row>
        <row r="843">
          <cell r="A843" t="str">
            <v>Y40</v>
          </cell>
        </row>
        <row r="844">
          <cell r="A844" t="str">
            <v>Y30</v>
          </cell>
        </row>
        <row r="845">
          <cell r="A845" t="str">
            <v>Y28</v>
          </cell>
        </row>
        <row r="846">
          <cell r="A846" t="str">
            <v>Y26</v>
          </cell>
        </row>
        <row r="847">
          <cell r="A847" t="str">
            <v>Y29</v>
          </cell>
        </row>
        <row r="848">
          <cell r="A848" t="str">
            <v>Y27</v>
          </cell>
        </row>
        <row r="850">
          <cell r="A850" t="str">
            <v>Y21</v>
          </cell>
        </row>
        <row r="851">
          <cell r="A851" t="str">
            <v>Y12</v>
          </cell>
        </row>
        <row r="852">
          <cell r="A852" t="str">
            <v>Y25</v>
          </cell>
        </row>
        <row r="853">
          <cell r="A853" t="str">
            <v>Y23</v>
          </cell>
        </row>
        <row r="854">
          <cell r="A854" t="str">
            <v>Y20</v>
          </cell>
        </row>
        <row r="855">
          <cell r="A855" t="str">
            <v>Y13</v>
          </cell>
        </row>
        <row r="856">
          <cell r="A856" t="str">
            <v>Y24</v>
          </cell>
        </row>
        <row r="857">
          <cell r="A857" t="str">
            <v>Y22</v>
          </cell>
        </row>
        <row r="858">
          <cell r="A858" t="str">
            <v>Y34</v>
          </cell>
        </row>
        <row r="859">
          <cell r="A859" t="str">
            <v>Y33</v>
          </cell>
        </row>
        <row r="860">
          <cell r="A860" t="str">
            <v>Y31</v>
          </cell>
        </row>
        <row r="861">
          <cell r="A861" t="str">
            <v>Y32</v>
          </cell>
        </row>
        <row r="862">
          <cell r="A862" t="str">
            <v>Y42</v>
          </cell>
        </row>
        <row r="863">
          <cell r="A863" t="str">
            <v>Y43</v>
          </cell>
        </row>
        <row r="864">
          <cell r="A864" t="str">
            <v>Y44</v>
          </cell>
        </row>
        <row r="865">
          <cell r="A865" t="str">
            <v>Y45</v>
          </cell>
        </row>
        <row r="866">
          <cell r="A866" t="str">
            <v>Y46</v>
          </cell>
        </row>
        <row r="867">
          <cell r="A867" t="str">
            <v>Z</v>
          </cell>
        </row>
        <row r="868">
          <cell r="A868" t="str">
            <v>Z02</v>
          </cell>
        </row>
        <row r="869">
          <cell r="A869" t="str">
            <v>Z03</v>
          </cell>
        </row>
        <row r="870">
          <cell r="A870" t="str">
            <v>Z06</v>
          </cell>
        </row>
        <row r="871">
          <cell r="A871" t="str">
            <v>Z05</v>
          </cell>
        </row>
        <row r="872">
          <cell r="A872" t="str">
            <v>Z04</v>
          </cell>
        </row>
        <row r="873">
          <cell r="A873" t="str">
            <v>Z01</v>
          </cell>
        </row>
        <row r="874">
          <cell r="A874" t="str">
            <v>Z07</v>
          </cell>
        </row>
        <row r="875">
          <cell r="A875" t="str">
            <v>Z08</v>
          </cell>
        </row>
        <row r="876">
          <cell r="A876" t="str">
            <v>Z09</v>
          </cell>
        </row>
        <row r="877">
          <cell r="A877" t="str">
            <v>Z10</v>
          </cell>
        </row>
        <row r="878">
          <cell r="A878" t="str">
            <v>Z11</v>
          </cell>
        </row>
        <row r="879">
          <cell r="A879" t="str">
            <v>AA</v>
          </cell>
        </row>
        <row r="880">
          <cell r="A880" t="str">
            <v>AA01</v>
          </cell>
        </row>
        <row r="881">
          <cell r="A881" t="str">
            <v>AA27</v>
          </cell>
        </row>
        <row r="882">
          <cell r="A882" t="str">
            <v>AA03</v>
          </cell>
        </row>
        <row r="883">
          <cell r="A883" t="str">
            <v>AA12</v>
          </cell>
        </row>
        <row r="884">
          <cell r="A884" t="str">
            <v>AA04</v>
          </cell>
        </row>
        <row r="885">
          <cell r="A885" t="str">
            <v>AA31</v>
          </cell>
        </row>
        <row r="886">
          <cell r="A886" t="str">
            <v>AA13</v>
          </cell>
        </row>
        <row r="887">
          <cell r="A887" t="str">
            <v>AA14</v>
          </cell>
        </row>
        <row r="888">
          <cell r="A888" t="str">
            <v>AA22</v>
          </cell>
        </row>
        <row r="889">
          <cell r="A889" t="str">
            <v>AA23</v>
          </cell>
        </row>
        <row r="890">
          <cell r="A890" t="str">
            <v>AA32</v>
          </cell>
        </row>
        <row r="891">
          <cell r="A891" t="str">
            <v>AA33</v>
          </cell>
        </row>
        <row r="892">
          <cell r="A892" t="str">
            <v>AA11</v>
          </cell>
        </row>
        <row r="893">
          <cell r="A893" t="str">
            <v>AA08</v>
          </cell>
        </row>
        <row r="894">
          <cell r="A894" t="str">
            <v>AA20</v>
          </cell>
        </row>
        <row r="895">
          <cell r="A895" t="str">
            <v>AA15</v>
          </cell>
        </row>
        <row r="896">
          <cell r="A896" t="str">
            <v>AA24</v>
          </cell>
        </row>
        <row r="897">
          <cell r="A897" t="str">
            <v>AA29</v>
          </cell>
        </row>
        <row r="898">
          <cell r="A898" t="str">
            <v>AA30</v>
          </cell>
        </row>
        <row r="899">
          <cell r="A899" t="str">
            <v>AA17</v>
          </cell>
        </row>
        <row r="900">
          <cell r="A900" t="str">
            <v>AA21</v>
          </cell>
        </row>
        <row r="901">
          <cell r="A901" t="str">
            <v>AA18</v>
          </cell>
        </row>
        <row r="902">
          <cell r="A902" t="str">
            <v>AA19</v>
          </cell>
        </row>
        <row r="903">
          <cell r="A903" t="str">
            <v>AA02</v>
          </cell>
        </row>
        <row r="904">
          <cell r="A904" t="str">
            <v>AA10</v>
          </cell>
        </row>
        <row r="905">
          <cell r="A905" t="str">
            <v>AA16</v>
          </cell>
        </row>
        <row r="906">
          <cell r="A906" t="str">
            <v>AA06</v>
          </cell>
        </row>
        <row r="907">
          <cell r="A907" t="str">
            <v>AA25</v>
          </cell>
        </row>
        <row r="908">
          <cell r="A908" t="str">
            <v>AA07</v>
          </cell>
        </row>
        <row r="909">
          <cell r="A909" t="str">
            <v>AA09</v>
          </cell>
        </row>
        <row r="910">
          <cell r="A910" t="str">
            <v>AA28</v>
          </cell>
        </row>
        <row r="911">
          <cell r="A911" t="str">
            <v>AA05</v>
          </cell>
        </row>
        <row r="912">
          <cell r="A912" t="str">
            <v>AA26</v>
          </cell>
        </row>
        <row r="913">
          <cell r="A913" t="str">
            <v>RR27</v>
          </cell>
        </row>
        <row r="914">
          <cell r="A914" t="str">
            <v>AA34</v>
          </cell>
        </row>
        <row r="915">
          <cell r="A915" t="str">
            <v>AA35</v>
          </cell>
        </row>
        <row r="916">
          <cell r="A916" t="str">
            <v>AA36</v>
          </cell>
        </row>
        <row r="917">
          <cell r="A917" t="str">
            <v>AA37</v>
          </cell>
        </row>
        <row r="918">
          <cell r="A918" t="str">
            <v>BB</v>
          </cell>
        </row>
        <row r="919">
          <cell r="A919" t="str">
            <v>BB01</v>
          </cell>
        </row>
        <row r="920">
          <cell r="A920" t="str">
            <v>BB03</v>
          </cell>
        </row>
        <row r="921">
          <cell r="A921" t="str">
            <v>BB04</v>
          </cell>
        </row>
        <row r="922">
          <cell r="A922" t="str">
            <v>BB05</v>
          </cell>
        </row>
        <row r="923">
          <cell r="A923" t="str">
            <v>BB669</v>
          </cell>
        </row>
        <row r="924">
          <cell r="A924" t="str">
            <v>BB08</v>
          </cell>
        </row>
        <row r="925">
          <cell r="A925" t="str">
            <v>BB667</v>
          </cell>
        </row>
        <row r="926">
          <cell r="A926" t="str">
            <v>BB11</v>
          </cell>
        </row>
        <row r="927">
          <cell r="A927" t="str">
            <v>BB770</v>
          </cell>
        </row>
        <row r="928">
          <cell r="A928" t="str">
            <v>BB17</v>
          </cell>
        </row>
        <row r="929">
          <cell r="A929" t="str">
            <v>BB675</v>
          </cell>
        </row>
        <row r="930">
          <cell r="A930" t="str">
            <v>BB671</v>
          </cell>
        </row>
        <row r="931">
          <cell r="A931" t="str">
            <v>BB677</v>
          </cell>
        </row>
        <row r="932">
          <cell r="A932" t="str">
            <v>BB679</v>
          </cell>
        </row>
        <row r="933">
          <cell r="A933" t="str">
            <v>BB681</v>
          </cell>
        </row>
        <row r="934">
          <cell r="A934" t="str">
            <v>BB673</v>
          </cell>
        </row>
        <row r="935">
          <cell r="A935" t="str">
            <v>BB687</v>
          </cell>
        </row>
        <row r="936">
          <cell r="A936" t="str">
            <v>BB683</v>
          </cell>
        </row>
        <row r="937">
          <cell r="A937" t="str">
            <v>BB689</v>
          </cell>
        </row>
        <row r="938">
          <cell r="A938" t="str">
            <v>BB691</v>
          </cell>
        </row>
        <row r="939">
          <cell r="A939" t="str">
            <v>BB693</v>
          </cell>
        </row>
        <row r="940">
          <cell r="A940" t="str">
            <v>BB685</v>
          </cell>
        </row>
        <row r="941">
          <cell r="A941" t="str">
            <v>BB695</v>
          </cell>
        </row>
        <row r="942">
          <cell r="A942" t="str">
            <v>BB674</v>
          </cell>
        </row>
        <row r="943">
          <cell r="A943" t="str">
            <v>BB670</v>
          </cell>
        </row>
        <row r="944">
          <cell r="A944" t="str">
            <v>BB676</v>
          </cell>
        </row>
        <row r="945">
          <cell r="A945" t="str">
            <v>BB678</v>
          </cell>
        </row>
        <row r="946">
          <cell r="A946" t="str">
            <v>BB680</v>
          </cell>
        </row>
        <row r="947">
          <cell r="A947" t="str">
            <v>BB672</v>
          </cell>
        </row>
        <row r="948">
          <cell r="A948" t="str">
            <v>BB686</v>
          </cell>
        </row>
        <row r="949">
          <cell r="A949" t="str">
            <v>BB682</v>
          </cell>
        </row>
        <row r="950">
          <cell r="A950" t="str">
            <v>BB688</v>
          </cell>
        </row>
        <row r="951">
          <cell r="A951" t="str">
            <v>BB690</v>
          </cell>
        </row>
        <row r="952">
          <cell r="A952" t="str">
            <v>BB692</v>
          </cell>
        </row>
        <row r="953">
          <cell r="A953" t="str">
            <v>BB684</v>
          </cell>
        </row>
        <row r="954">
          <cell r="A954" t="str">
            <v>BB694</v>
          </cell>
        </row>
        <row r="955">
          <cell r="A955" t="str">
            <v>BB29</v>
          </cell>
        </row>
        <row r="956">
          <cell r="A956" t="str">
            <v>BB31</v>
          </cell>
        </row>
        <row r="957">
          <cell r="A957" t="str">
            <v>BB32</v>
          </cell>
        </row>
        <row r="958">
          <cell r="A958" t="str">
            <v>BB43</v>
          </cell>
        </row>
        <row r="959">
          <cell r="A959" t="str">
            <v>BB47</v>
          </cell>
        </row>
        <row r="960">
          <cell r="A960" t="str">
            <v>BB48</v>
          </cell>
        </row>
        <row r="961">
          <cell r="A961" t="str">
            <v>BB664</v>
          </cell>
        </row>
        <row r="962">
          <cell r="A962" t="str">
            <v>BB51</v>
          </cell>
        </row>
        <row r="963">
          <cell r="A963" t="str">
            <v>BB52</v>
          </cell>
        </row>
        <row r="964">
          <cell r="A964" t="str">
            <v>BB813</v>
          </cell>
        </row>
        <row r="965">
          <cell r="A965" t="str">
            <v>BB811</v>
          </cell>
        </row>
        <row r="966">
          <cell r="A966" t="str">
            <v>BB62</v>
          </cell>
        </row>
        <row r="967">
          <cell r="A967" t="str">
            <v>BB64</v>
          </cell>
        </row>
        <row r="968">
          <cell r="A968" t="str">
            <v>BB810</v>
          </cell>
        </row>
        <row r="969">
          <cell r="A969" t="str">
            <v>BB808</v>
          </cell>
        </row>
        <row r="970">
          <cell r="A970" t="str">
            <v>BB809</v>
          </cell>
        </row>
        <row r="971">
          <cell r="A971" t="str">
            <v>BB806</v>
          </cell>
        </row>
        <row r="972">
          <cell r="A972" t="str">
            <v>BB807</v>
          </cell>
        </row>
        <row r="973">
          <cell r="A973" t="str">
            <v>BB70</v>
          </cell>
        </row>
        <row r="974">
          <cell r="A974" t="str">
            <v>BB696</v>
          </cell>
        </row>
        <row r="975">
          <cell r="A975" t="str">
            <v>BB697</v>
          </cell>
        </row>
        <row r="976">
          <cell r="A976" t="str">
            <v>BB698</v>
          </cell>
        </row>
        <row r="977">
          <cell r="A977" t="str">
            <v>BB699</v>
          </cell>
        </row>
        <row r="978">
          <cell r="A978" t="str">
            <v>BB700</v>
          </cell>
        </row>
        <row r="979">
          <cell r="A979" t="str">
            <v>BB701</v>
          </cell>
        </row>
        <row r="980">
          <cell r="A980" t="str">
            <v>BB74</v>
          </cell>
        </row>
        <row r="981">
          <cell r="A981" t="str">
            <v>BB75</v>
          </cell>
        </row>
        <row r="982">
          <cell r="A982" t="str">
            <v>BB88</v>
          </cell>
        </row>
        <row r="983">
          <cell r="A983" t="str">
            <v>BB656</v>
          </cell>
        </row>
        <row r="984">
          <cell r="A984" t="str">
            <v>BB92</v>
          </cell>
        </row>
        <row r="985">
          <cell r="A985" t="str">
            <v>BB94</v>
          </cell>
        </row>
        <row r="986">
          <cell r="A986" t="str">
            <v>BB97</v>
          </cell>
        </row>
        <row r="987">
          <cell r="A987" t="str">
            <v>BB832</v>
          </cell>
        </row>
        <row r="988">
          <cell r="A988" t="str">
            <v>BB833</v>
          </cell>
        </row>
        <row r="989">
          <cell r="A989" t="str">
            <v>BB831</v>
          </cell>
        </row>
        <row r="990">
          <cell r="A990" t="str">
            <v>BB819</v>
          </cell>
        </row>
        <row r="991">
          <cell r="A991" t="str">
            <v>BB114</v>
          </cell>
        </row>
        <row r="992">
          <cell r="A992" t="str">
            <v>BB117</v>
          </cell>
        </row>
        <row r="993">
          <cell r="A993" t="str">
            <v>BB126</v>
          </cell>
        </row>
        <row r="994">
          <cell r="A994" t="str">
            <v>BB126A</v>
          </cell>
        </row>
        <row r="995">
          <cell r="A995" t="str">
            <v>BB128</v>
          </cell>
        </row>
        <row r="996">
          <cell r="A996" t="str">
            <v>BB157</v>
          </cell>
        </row>
        <row r="997">
          <cell r="A997" t="str">
            <v>BB158</v>
          </cell>
        </row>
        <row r="998">
          <cell r="A998" t="str">
            <v>BB159</v>
          </cell>
        </row>
        <row r="999">
          <cell r="A999" t="str">
            <v>BB160</v>
          </cell>
        </row>
        <row r="1000">
          <cell r="A1000" t="str">
            <v>BB161</v>
          </cell>
        </row>
        <row r="1001">
          <cell r="A1001" t="str">
            <v>BB162</v>
          </cell>
        </row>
        <row r="1002">
          <cell r="A1002" t="str">
            <v>BB163</v>
          </cell>
        </row>
        <row r="1003">
          <cell r="A1003" t="str">
            <v>BB164</v>
          </cell>
        </row>
        <row r="1004">
          <cell r="A1004" t="str">
            <v>BB169</v>
          </cell>
        </row>
        <row r="1005">
          <cell r="A1005" t="str">
            <v>BB170</v>
          </cell>
        </row>
        <row r="1006">
          <cell r="A1006" t="str">
            <v>BB178</v>
          </cell>
        </row>
        <row r="1007">
          <cell r="A1007" t="str">
            <v>BB179</v>
          </cell>
        </row>
        <row r="1008">
          <cell r="A1008" t="str">
            <v>BB182</v>
          </cell>
        </row>
        <row r="1009">
          <cell r="A1009" t="str">
            <v>BB183</v>
          </cell>
        </row>
        <row r="1010">
          <cell r="A1010" t="str">
            <v>BB186</v>
          </cell>
        </row>
        <row r="1011">
          <cell r="A1011" t="str">
            <v>BB187</v>
          </cell>
        </row>
        <row r="1012">
          <cell r="A1012" t="str">
            <v>BB188</v>
          </cell>
        </row>
        <row r="1013">
          <cell r="A1013" t="str">
            <v>BB190</v>
          </cell>
        </row>
        <row r="1014">
          <cell r="A1014" t="str">
            <v>BB191</v>
          </cell>
        </row>
        <row r="1015">
          <cell r="A1015" t="str">
            <v>BB198</v>
          </cell>
        </row>
        <row r="1016">
          <cell r="A1016" t="str">
            <v>BB651</v>
          </cell>
        </row>
        <row r="1017">
          <cell r="A1017" t="str">
            <v>BB211</v>
          </cell>
        </row>
        <row r="1018">
          <cell r="A1018" t="str">
            <v>BB220</v>
          </cell>
        </row>
        <row r="1019">
          <cell r="A1019" t="str">
            <v>BB226</v>
          </cell>
        </row>
        <row r="1020">
          <cell r="A1020" t="str">
            <v>BB227</v>
          </cell>
        </row>
        <row r="1021">
          <cell r="A1021" t="str">
            <v>BB228</v>
          </cell>
        </row>
        <row r="1022">
          <cell r="A1022" t="str">
            <v>BB229</v>
          </cell>
        </row>
        <row r="1023">
          <cell r="A1023" t="str">
            <v>BB659</v>
          </cell>
        </row>
        <row r="1024">
          <cell r="A1024" t="str">
            <v>BB233</v>
          </cell>
        </row>
        <row r="1025">
          <cell r="A1025" t="str">
            <v>BB234</v>
          </cell>
        </row>
        <row r="1026">
          <cell r="A1026" t="str">
            <v>BB794</v>
          </cell>
        </row>
        <row r="1027">
          <cell r="A1027" t="str">
            <v>BB796</v>
          </cell>
        </row>
        <row r="1028">
          <cell r="A1028" t="str">
            <v>BB776</v>
          </cell>
        </row>
        <row r="1029">
          <cell r="A1029" t="str">
            <v>BB784</v>
          </cell>
        </row>
        <row r="1030">
          <cell r="A1030" t="str">
            <v>BB780</v>
          </cell>
        </row>
        <row r="1031">
          <cell r="A1031" t="str">
            <v>BB788</v>
          </cell>
        </row>
        <row r="1032">
          <cell r="A1032" t="str">
            <v>BB792</v>
          </cell>
        </row>
        <row r="1033">
          <cell r="A1033" t="str">
            <v>BB774</v>
          </cell>
        </row>
        <row r="1034">
          <cell r="A1034" t="str">
            <v>BB782</v>
          </cell>
        </row>
        <row r="1035">
          <cell r="A1035" t="str">
            <v>BB778</v>
          </cell>
        </row>
        <row r="1036">
          <cell r="A1036" t="str">
            <v>BB786</v>
          </cell>
        </row>
        <row r="1037">
          <cell r="A1037" t="str">
            <v>BB790</v>
          </cell>
        </row>
        <row r="1038">
          <cell r="A1038" t="str">
            <v>BB339</v>
          </cell>
        </row>
        <row r="1039">
          <cell r="A1039" t="str">
            <v>BB244</v>
          </cell>
        </row>
        <row r="1040">
          <cell r="A1040" t="str">
            <v>BB245</v>
          </cell>
        </row>
        <row r="1041">
          <cell r="A1041" t="str">
            <v>BB663</v>
          </cell>
        </row>
        <row r="1042">
          <cell r="A1042" t="str">
            <v>BB662</v>
          </cell>
        </row>
        <row r="1043">
          <cell r="A1043" t="str">
            <v>BB256</v>
          </cell>
        </row>
        <row r="1044">
          <cell r="A1044" t="str">
            <v>BB261</v>
          </cell>
        </row>
        <row r="1045">
          <cell r="A1045" t="str">
            <v>BB263</v>
          </cell>
        </row>
        <row r="1046">
          <cell r="A1046" t="str">
            <v>BB719</v>
          </cell>
        </row>
        <row r="1047">
          <cell r="A1047" t="str">
            <v>BB720</v>
          </cell>
        </row>
        <row r="1048">
          <cell r="A1048" t="str">
            <v>BB721</v>
          </cell>
        </row>
        <row r="1049">
          <cell r="A1049" t="str">
            <v>BB722</v>
          </cell>
        </row>
        <row r="1050">
          <cell r="A1050" t="str">
            <v>BB723</v>
          </cell>
        </row>
        <row r="1051">
          <cell r="A1051" t="str">
            <v>BB724</v>
          </cell>
        </row>
        <row r="1052">
          <cell r="A1052" t="str">
            <v>BB264</v>
          </cell>
        </row>
        <row r="1053">
          <cell r="A1053" t="str">
            <v>BB265</v>
          </cell>
        </row>
        <row r="1054">
          <cell r="A1054" t="str">
            <v>BB268</v>
          </cell>
        </row>
        <row r="1055">
          <cell r="A1055" t="str">
            <v>BB294</v>
          </cell>
        </row>
        <row r="1056">
          <cell r="A1056" t="str">
            <v>BB296</v>
          </cell>
        </row>
        <row r="1057">
          <cell r="A1057" t="str">
            <v>BB297</v>
          </cell>
        </row>
        <row r="1058">
          <cell r="A1058" t="str">
            <v>BB713</v>
          </cell>
        </row>
        <row r="1059">
          <cell r="A1059" t="str">
            <v>BB714</v>
          </cell>
        </row>
        <row r="1060">
          <cell r="A1060" t="str">
            <v>BB715</v>
          </cell>
        </row>
        <row r="1061">
          <cell r="A1061" t="str">
            <v>BB716</v>
          </cell>
        </row>
        <row r="1062">
          <cell r="A1062" t="str">
            <v>BB717</v>
          </cell>
        </row>
        <row r="1063">
          <cell r="A1063" t="str">
            <v>BB718</v>
          </cell>
        </row>
        <row r="1064">
          <cell r="A1064" t="str">
            <v>BB293</v>
          </cell>
        </row>
        <row r="1065">
          <cell r="A1065" t="str">
            <v>BB298</v>
          </cell>
        </row>
        <row r="1066">
          <cell r="A1066" t="str">
            <v>BB302</v>
          </cell>
        </row>
        <row r="1067">
          <cell r="A1067" t="str">
            <v>BB798</v>
          </cell>
        </row>
        <row r="1068">
          <cell r="A1068" t="str">
            <v>BB308</v>
          </cell>
        </row>
        <row r="1069">
          <cell r="A1069" t="str">
            <v>BB312</v>
          </cell>
        </row>
        <row r="1070">
          <cell r="A1070" t="str">
            <v>BB313</v>
          </cell>
        </row>
        <row r="1071">
          <cell r="A1071" t="str">
            <v>BB315</v>
          </cell>
        </row>
        <row r="1072">
          <cell r="A1072" t="str">
            <v>BB712</v>
          </cell>
        </row>
        <row r="1073">
          <cell r="A1073" t="str">
            <v>BB321</v>
          </cell>
        </row>
        <row r="1074">
          <cell r="A1074" t="str">
            <v>BB323</v>
          </cell>
        </row>
        <row r="1075">
          <cell r="A1075" t="str">
            <v>BB328</v>
          </cell>
        </row>
        <row r="1076">
          <cell r="A1076" t="str">
            <v>BB329</v>
          </cell>
        </row>
        <row r="1077">
          <cell r="A1077" t="str">
            <v>BB815</v>
          </cell>
        </row>
        <row r="1078">
          <cell r="A1078" t="str">
            <v>BB814</v>
          </cell>
        </row>
        <row r="1079">
          <cell r="A1079" t="str">
            <v>BB334</v>
          </cell>
        </row>
        <row r="1080">
          <cell r="A1080" t="str">
            <v>BB337</v>
          </cell>
        </row>
        <row r="1081">
          <cell r="A1081" t="str">
            <v>BB665</v>
          </cell>
        </row>
        <row r="1082">
          <cell r="A1082" t="str">
            <v>BB340</v>
          </cell>
        </row>
        <row r="1083">
          <cell r="A1083" t="str">
            <v>BB341</v>
          </cell>
        </row>
        <row r="1084">
          <cell r="A1084" t="str">
            <v>BB344</v>
          </cell>
        </row>
        <row r="1085">
          <cell r="A1085" t="str">
            <v>BB345</v>
          </cell>
        </row>
        <row r="1086">
          <cell r="A1086" t="str">
            <v>BB741</v>
          </cell>
        </row>
        <row r="1087">
          <cell r="A1087" t="str">
            <v>BB744</v>
          </cell>
        </row>
        <row r="1088">
          <cell r="A1088" t="str">
            <v>BB745</v>
          </cell>
        </row>
        <row r="1089">
          <cell r="A1089" t="str">
            <v>BB746</v>
          </cell>
        </row>
        <row r="1090">
          <cell r="A1090" t="str">
            <v>BB747</v>
          </cell>
        </row>
        <row r="1091">
          <cell r="A1091" t="str">
            <v>BB750</v>
          </cell>
        </row>
        <row r="1092">
          <cell r="A1092" t="str">
            <v>BB751</v>
          </cell>
        </row>
        <row r="1093">
          <cell r="A1093" t="str">
            <v>BB752</v>
          </cell>
        </row>
        <row r="1094">
          <cell r="A1094" t="str">
            <v>BB753</v>
          </cell>
        </row>
        <row r="1095">
          <cell r="A1095" t="str">
            <v>BB754</v>
          </cell>
        </row>
        <row r="1096">
          <cell r="A1096" t="str">
            <v>BB758</v>
          </cell>
        </row>
        <row r="1097">
          <cell r="A1097" t="str">
            <v>BB759</v>
          </cell>
        </row>
        <row r="1098">
          <cell r="A1098" t="str">
            <v>BB760</v>
          </cell>
        </row>
        <row r="1099">
          <cell r="A1099" t="str">
            <v>BB761</v>
          </cell>
        </row>
        <row r="1100">
          <cell r="A1100" t="str">
            <v>BB762</v>
          </cell>
        </row>
        <row r="1101">
          <cell r="A1101" t="str">
            <v>BB353</v>
          </cell>
        </row>
        <row r="1102">
          <cell r="A1102" t="str">
            <v>BB354</v>
          </cell>
        </row>
        <row r="1103">
          <cell r="A1103" t="str">
            <v>BB355</v>
          </cell>
        </row>
        <row r="1104">
          <cell r="A1104" t="str">
            <v>BB358</v>
          </cell>
        </row>
        <row r="1105">
          <cell r="A1105" t="str">
            <v>BB359</v>
          </cell>
        </row>
        <row r="1106">
          <cell r="A1106" t="str">
            <v>BB360</v>
          </cell>
        </row>
        <row r="1107">
          <cell r="A1107" t="str">
            <v>BB361</v>
          </cell>
        </row>
        <row r="1108">
          <cell r="A1108" t="str">
            <v>BB364</v>
          </cell>
        </row>
        <row r="1109">
          <cell r="A1109" t="str">
            <v>BB365</v>
          </cell>
        </row>
        <row r="1110">
          <cell r="A1110" t="str">
            <v>BB366</v>
          </cell>
        </row>
        <row r="1111">
          <cell r="A1111" t="str">
            <v>BB367</v>
          </cell>
        </row>
        <row r="1112">
          <cell r="A1112" t="str">
            <v>BB368</v>
          </cell>
        </row>
        <row r="1113">
          <cell r="A1113" t="str">
            <v>BB372</v>
          </cell>
        </row>
        <row r="1114">
          <cell r="A1114" t="str">
            <v>BB373</v>
          </cell>
        </row>
        <row r="1115">
          <cell r="A1115" t="str">
            <v>BB374</v>
          </cell>
        </row>
        <row r="1116">
          <cell r="A1116" t="str">
            <v>BB375</v>
          </cell>
        </row>
        <row r="1117">
          <cell r="A1117" t="str">
            <v>BB376</v>
          </cell>
        </row>
        <row r="1118">
          <cell r="A1118" t="str">
            <v>BB399</v>
          </cell>
        </row>
        <row r="1119">
          <cell r="A1119" t="str">
            <v>BB378</v>
          </cell>
        </row>
        <row r="1120">
          <cell r="A1120" t="str">
            <v>BB379</v>
          </cell>
        </row>
        <row r="1121">
          <cell r="A1121" t="str">
            <v>BB380</v>
          </cell>
        </row>
        <row r="1122">
          <cell r="A1122" t="str">
            <v>BB381</v>
          </cell>
        </row>
        <row r="1123">
          <cell r="A1123" t="str">
            <v>BB382</v>
          </cell>
        </row>
        <row r="1124">
          <cell r="A1124" t="str">
            <v>BB383</v>
          </cell>
        </row>
        <row r="1125">
          <cell r="A1125" t="str">
            <v>BB384</v>
          </cell>
        </row>
        <row r="1126">
          <cell r="A1126" t="str">
            <v>BB385</v>
          </cell>
        </row>
        <row r="1127">
          <cell r="A1127" t="str">
            <v>BB386</v>
          </cell>
        </row>
        <row r="1128">
          <cell r="A1128" t="str">
            <v>BB390</v>
          </cell>
        </row>
        <row r="1129">
          <cell r="A1129" t="str">
            <v>BB393</v>
          </cell>
        </row>
        <row r="1130">
          <cell r="A1130" t="str">
            <v>BB394</v>
          </cell>
        </row>
        <row r="1131">
          <cell r="A1131" t="str">
            <v>BB395</v>
          </cell>
        </row>
        <row r="1132">
          <cell r="A1132" t="str">
            <v>BB396</v>
          </cell>
        </row>
        <row r="1133">
          <cell r="A1133" t="str">
            <v>BB764</v>
          </cell>
        </row>
        <row r="1134">
          <cell r="A1134" t="str">
            <v>BB401</v>
          </cell>
        </row>
        <row r="1135">
          <cell r="A1135" t="str">
            <v>BB407</v>
          </cell>
        </row>
        <row r="1136">
          <cell r="A1136" t="str">
            <v>BB402</v>
          </cell>
        </row>
        <row r="1137">
          <cell r="A1137" t="str">
            <v>BB403</v>
          </cell>
        </row>
        <row r="1138">
          <cell r="A1138" t="str">
            <v>BB404</v>
          </cell>
        </row>
        <row r="1139">
          <cell r="A1139" t="str">
            <v>BB405</v>
          </cell>
        </row>
        <row r="1140">
          <cell r="A1140" t="str">
            <v>BB406</v>
          </cell>
        </row>
        <row r="1141">
          <cell r="A1141" t="str">
            <v>BB767</v>
          </cell>
        </row>
        <row r="1142">
          <cell r="A1142" t="str">
            <v>BB768</v>
          </cell>
        </row>
        <row r="1143">
          <cell r="A1143" t="str">
            <v>BB765</v>
          </cell>
        </row>
        <row r="1144">
          <cell r="A1144" t="str">
            <v>BB766</v>
          </cell>
        </row>
        <row r="1145">
          <cell r="A1145" t="str">
            <v>BB429</v>
          </cell>
        </row>
        <row r="1146">
          <cell r="A1146" t="str">
            <v>BB430</v>
          </cell>
        </row>
        <row r="1147">
          <cell r="A1147" t="str">
            <v>BB431</v>
          </cell>
        </row>
        <row r="1148">
          <cell r="A1148" t="str">
            <v>BB432</v>
          </cell>
        </row>
        <row r="1149">
          <cell r="A1149" t="str">
            <v>BB802</v>
          </cell>
        </row>
        <row r="1150">
          <cell r="A1150" t="str">
            <v>BB800</v>
          </cell>
        </row>
        <row r="1151">
          <cell r="A1151" t="str">
            <v>BB801</v>
          </cell>
        </row>
        <row r="1152">
          <cell r="A1152" t="str">
            <v>BB803</v>
          </cell>
        </row>
        <row r="1153">
          <cell r="A1153" t="str">
            <v>BB817</v>
          </cell>
        </row>
        <row r="1154">
          <cell r="A1154" t="str">
            <v>BB818</v>
          </cell>
        </row>
        <row r="1155">
          <cell r="A1155" t="str">
            <v>BB804</v>
          </cell>
        </row>
        <row r="1156">
          <cell r="A1156" t="str">
            <v>BB805</v>
          </cell>
        </row>
        <row r="1157">
          <cell r="A1157" t="str">
            <v>BB805A</v>
          </cell>
        </row>
        <row r="1158">
          <cell r="A1158" t="str">
            <v>BB704</v>
          </cell>
        </row>
        <row r="1159">
          <cell r="A1159" t="str">
            <v>BB705</v>
          </cell>
        </row>
        <row r="1160">
          <cell r="A1160" t="str">
            <v>BB706</v>
          </cell>
        </row>
        <row r="1161">
          <cell r="A1161" t="str">
            <v>BB707</v>
          </cell>
        </row>
        <row r="1162">
          <cell r="A1162" t="str">
            <v>BB708</v>
          </cell>
        </row>
        <row r="1163">
          <cell r="A1163" t="str">
            <v>BB709</v>
          </cell>
        </row>
        <row r="1164">
          <cell r="A1164" t="str">
            <v>BB443</v>
          </cell>
        </row>
        <row r="1165">
          <cell r="A1165" t="str">
            <v>BB711</v>
          </cell>
        </row>
        <row r="1166">
          <cell r="A1166" t="str">
            <v>BB452</v>
          </cell>
        </row>
        <row r="1167">
          <cell r="A1167" t="str">
            <v>BB453</v>
          </cell>
        </row>
        <row r="1168">
          <cell r="A1168" t="str">
            <v>BB455</v>
          </cell>
        </row>
        <row r="1169">
          <cell r="A1169" t="str">
            <v>BB459</v>
          </cell>
        </row>
        <row r="1170">
          <cell r="A1170" t="str">
            <v>BB461</v>
          </cell>
        </row>
        <row r="1171">
          <cell r="A1171" t="str">
            <v>BB462</v>
          </cell>
        </row>
        <row r="1172">
          <cell r="A1172" t="str">
            <v>BB710</v>
          </cell>
        </row>
        <row r="1173">
          <cell r="A1173" t="str">
            <v>BB465</v>
          </cell>
        </row>
        <row r="1174">
          <cell r="A1174" t="str">
            <v>BB468</v>
          </cell>
        </row>
        <row r="1175">
          <cell r="A1175" t="str">
            <v>BB480</v>
          </cell>
        </row>
        <row r="1176">
          <cell r="A1176" t="str">
            <v>BB812</v>
          </cell>
        </row>
        <row r="1177">
          <cell r="A1177" t="str">
            <v>BB485</v>
          </cell>
        </row>
        <row r="1178">
          <cell r="A1178" t="str">
            <v>BB487</v>
          </cell>
        </row>
        <row r="1179">
          <cell r="A1179" t="str">
            <v>BB486</v>
          </cell>
        </row>
        <row r="1180">
          <cell r="A1180" t="str">
            <v>BB488</v>
          </cell>
        </row>
        <row r="1181">
          <cell r="A1181" t="str">
            <v>BB489</v>
          </cell>
        </row>
        <row r="1182">
          <cell r="A1182" t="str">
            <v>BB490</v>
          </cell>
        </row>
        <row r="1183">
          <cell r="A1183" t="str">
            <v>BB491</v>
          </cell>
        </row>
        <row r="1184">
          <cell r="A1184" t="str">
            <v>BB493</v>
          </cell>
        </row>
        <row r="1185">
          <cell r="A1185" t="str">
            <v>BB494</v>
          </cell>
        </row>
        <row r="1186">
          <cell r="A1186" t="str">
            <v>BB492</v>
          </cell>
        </row>
        <row r="1187">
          <cell r="A1187" t="str">
            <v>BB650</v>
          </cell>
        </row>
        <row r="1188">
          <cell r="A1188" t="str">
            <v>BB827</v>
          </cell>
        </row>
        <row r="1189">
          <cell r="A1189" t="str">
            <v>BB822</v>
          </cell>
        </row>
        <row r="1190">
          <cell r="A1190" t="str">
            <v>BB820</v>
          </cell>
        </row>
        <row r="1191">
          <cell r="A1191" t="str">
            <v>BB821</v>
          </cell>
        </row>
        <row r="1192">
          <cell r="A1192" t="str">
            <v>BB518</v>
          </cell>
        </row>
        <row r="1193">
          <cell r="A1193" t="str">
            <v>BB523</v>
          </cell>
        </row>
        <row r="1194">
          <cell r="A1194" t="str">
            <v>BB533</v>
          </cell>
        </row>
        <row r="1195">
          <cell r="A1195" t="str">
            <v>BB737</v>
          </cell>
        </row>
        <row r="1196">
          <cell r="A1196" t="str">
            <v>BB825</v>
          </cell>
        </row>
        <row r="1197">
          <cell r="A1197" t="str">
            <v>BB826</v>
          </cell>
        </row>
        <row r="1198">
          <cell r="A1198" t="str">
            <v>BB823</v>
          </cell>
        </row>
        <row r="1199">
          <cell r="A1199" t="str">
            <v>BB824</v>
          </cell>
        </row>
        <row r="1200">
          <cell r="A1200" t="str">
            <v>BB738</v>
          </cell>
        </row>
        <row r="1201">
          <cell r="A1201" t="str">
            <v>BB537</v>
          </cell>
        </row>
        <row r="1202">
          <cell r="A1202" t="str">
            <v>BB540</v>
          </cell>
        </row>
        <row r="1203">
          <cell r="A1203" t="str">
            <v>BB541</v>
          </cell>
        </row>
        <row r="1204">
          <cell r="A1204" t="str">
            <v>BB542</v>
          </cell>
        </row>
        <row r="1205">
          <cell r="A1205" t="str">
            <v>BB543</v>
          </cell>
        </row>
        <row r="1206">
          <cell r="A1206" t="str">
            <v>BB544</v>
          </cell>
        </row>
        <row r="1207">
          <cell r="A1207" t="str">
            <v>BB546</v>
          </cell>
        </row>
        <row r="1208">
          <cell r="A1208" t="str">
            <v>BB547</v>
          </cell>
        </row>
        <row r="1209">
          <cell r="A1209" t="str">
            <v>BB548</v>
          </cell>
        </row>
        <row r="1210">
          <cell r="A1210" t="str">
            <v>BB549</v>
          </cell>
        </row>
        <row r="1211">
          <cell r="A1211" t="str">
            <v>BB550</v>
          </cell>
        </row>
        <row r="1212">
          <cell r="A1212" t="str">
            <v>BB551</v>
          </cell>
        </row>
        <row r="1213">
          <cell r="A1213" t="str">
            <v>BB552</v>
          </cell>
        </row>
        <row r="1214">
          <cell r="A1214" t="str">
            <v>BB553</v>
          </cell>
        </row>
        <row r="1215">
          <cell r="A1215" t="str">
            <v>BB740</v>
          </cell>
        </row>
        <row r="1216">
          <cell r="A1216" t="str">
            <v>BB739</v>
          </cell>
        </row>
        <row r="1217">
          <cell r="A1217" t="str">
            <v>BB554</v>
          </cell>
        </row>
        <row r="1218">
          <cell r="A1218" t="str">
            <v>BB556</v>
          </cell>
        </row>
        <row r="1219">
          <cell r="A1219" t="str">
            <v>BB731</v>
          </cell>
        </row>
        <row r="1220">
          <cell r="A1220" t="str">
            <v>BB732</v>
          </cell>
        </row>
        <row r="1221">
          <cell r="A1221" t="str">
            <v>BB733</v>
          </cell>
        </row>
        <row r="1222">
          <cell r="A1222" t="str">
            <v>BB734</v>
          </cell>
        </row>
        <row r="1223">
          <cell r="A1223" t="str">
            <v>BB735</v>
          </cell>
        </row>
        <row r="1224">
          <cell r="A1224" t="str">
            <v>BB736</v>
          </cell>
        </row>
        <row r="1225">
          <cell r="A1225" t="str">
            <v>BB725</v>
          </cell>
        </row>
        <row r="1226">
          <cell r="A1226" t="str">
            <v>BB726</v>
          </cell>
        </row>
        <row r="1227">
          <cell r="A1227" t="str">
            <v>BB727</v>
          </cell>
        </row>
        <row r="1228">
          <cell r="A1228" t="str">
            <v>BB728</v>
          </cell>
        </row>
        <row r="1229">
          <cell r="A1229" t="str">
            <v>BB729</v>
          </cell>
        </row>
        <row r="1230">
          <cell r="A1230" t="str">
            <v>BB730</v>
          </cell>
        </row>
        <row r="1231">
          <cell r="A1231" t="str">
            <v>BB666</v>
          </cell>
        </row>
        <row r="1232">
          <cell r="A1232" t="str">
            <v>BB816</v>
          </cell>
        </row>
        <row r="1233">
          <cell r="A1233" t="str">
            <v>BB657</v>
          </cell>
        </row>
        <row r="1234">
          <cell r="A1234" t="str">
            <v>BB654</v>
          </cell>
        </row>
        <row r="1235">
          <cell r="A1235" t="str">
            <v>BB652</v>
          </cell>
        </row>
        <row r="1236">
          <cell r="A1236" t="str">
            <v>BB660</v>
          </cell>
        </row>
        <row r="1237">
          <cell r="A1237" t="str">
            <v>BB567</v>
          </cell>
        </row>
        <row r="1238">
          <cell r="A1238" t="str">
            <v>BB568</v>
          </cell>
        </row>
        <row r="1239">
          <cell r="A1239" t="str">
            <v>BB570</v>
          </cell>
        </row>
        <row r="1240">
          <cell r="A1240" t="str">
            <v>BB571</v>
          </cell>
        </row>
        <row r="1241">
          <cell r="A1241" t="str">
            <v>BB775</v>
          </cell>
        </row>
        <row r="1242">
          <cell r="A1242" t="str">
            <v>BB783</v>
          </cell>
        </row>
        <row r="1243">
          <cell r="A1243" t="str">
            <v>BB779</v>
          </cell>
        </row>
        <row r="1244">
          <cell r="A1244" t="str">
            <v>BB787</v>
          </cell>
        </row>
        <row r="1245">
          <cell r="A1245" t="str">
            <v>BB791</v>
          </cell>
        </row>
        <row r="1246">
          <cell r="A1246" t="str">
            <v>BB773</v>
          </cell>
        </row>
        <row r="1247">
          <cell r="A1247" t="str">
            <v>BB781</v>
          </cell>
        </row>
        <row r="1248">
          <cell r="A1248" t="str">
            <v>BB777</v>
          </cell>
        </row>
        <row r="1249">
          <cell r="A1249" t="str">
            <v>BB785</v>
          </cell>
        </row>
        <row r="1250">
          <cell r="A1250" t="str">
            <v>BB789</v>
          </cell>
        </row>
        <row r="1251">
          <cell r="A1251" t="str">
            <v>BB793</v>
          </cell>
        </row>
        <row r="1252">
          <cell r="A1252" t="str">
            <v>BB795</v>
          </cell>
        </row>
        <row r="1253">
          <cell r="A1253" t="str">
            <v>BB580</v>
          </cell>
        </row>
        <row r="1254">
          <cell r="A1254" t="str">
            <v>BB581</v>
          </cell>
        </row>
        <row r="1255">
          <cell r="A1255" t="str">
            <v>BB582</v>
          </cell>
        </row>
        <row r="1256">
          <cell r="A1256" t="str">
            <v>BB583</v>
          </cell>
        </row>
        <row r="1257">
          <cell r="A1257" t="str">
            <v>BB584</v>
          </cell>
        </row>
        <row r="1258">
          <cell r="A1258" t="str">
            <v>BB587</v>
          </cell>
        </row>
        <row r="1259">
          <cell r="A1259" t="str">
            <v>BB586</v>
          </cell>
        </row>
        <row r="1260">
          <cell r="A1260" t="str">
            <v>BB588</v>
          </cell>
        </row>
        <row r="1261">
          <cell r="A1261" t="str">
            <v>BB589</v>
          </cell>
        </row>
        <row r="1262">
          <cell r="A1262" t="str">
            <v>BB590</v>
          </cell>
        </row>
        <row r="1263">
          <cell r="A1263" t="str">
            <v>BB591</v>
          </cell>
        </row>
        <row r="1264">
          <cell r="A1264" t="str">
            <v>BB592</v>
          </cell>
        </row>
        <row r="1265">
          <cell r="A1265" t="str">
            <v>BB596</v>
          </cell>
        </row>
        <row r="1266">
          <cell r="A1266" t="str">
            <v>BB597</v>
          </cell>
        </row>
        <row r="1267">
          <cell r="A1267" t="str">
            <v>BB598</v>
          </cell>
        </row>
        <row r="1268">
          <cell r="A1268" t="str">
            <v>BB599</v>
          </cell>
        </row>
        <row r="1269">
          <cell r="A1269" t="str">
            <v>BB600</v>
          </cell>
        </row>
        <row r="1270">
          <cell r="A1270" t="str">
            <v>BB601</v>
          </cell>
        </row>
        <row r="1271">
          <cell r="A1271" t="str">
            <v>BB603</v>
          </cell>
        </row>
        <row r="1272">
          <cell r="A1272" t="str">
            <v>BB605</v>
          </cell>
        </row>
        <row r="1273">
          <cell r="A1273" t="str">
            <v>BB606</v>
          </cell>
        </row>
        <row r="1274">
          <cell r="A1274" t="str">
            <v>BB607</v>
          </cell>
        </row>
        <row r="1275">
          <cell r="A1275" t="str">
            <v>BB608</v>
          </cell>
        </row>
        <row r="1276">
          <cell r="A1276" t="str">
            <v>BB609</v>
          </cell>
        </row>
        <row r="1277">
          <cell r="A1277" t="str">
            <v>BB610</v>
          </cell>
        </row>
        <row r="1278">
          <cell r="A1278" t="str">
            <v>BB611</v>
          </cell>
        </row>
        <row r="1279">
          <cell r="A1279" t="str">
            <v>BB613</v>
          </cell>
        </row>
        <row r="1280">
          <cell r="A1280" t="str">
            <v>BB614</v>
          </cell>
        </row>
        <row r="1281">
          <cell r="A1281" t="str">
            <v>BB615</v>
          </cell>
        </row>
        <row r="1282">
          <cell r="A1282" t="str">
            <v>BB616</v>
          </cell>
        </row>
        <row r="1283">
          <cell r="A1283" t="str">
            <v>BB629</v>
          </cell>
        </row>
        <row r="1284">
          <cell r="A1284" t="str">
            <v>BB630</v>
          </cell>
        </row>
        <row r="1285">
          <cell r="A1285" t="str">
            <v>BB626</v>
          </cell>
        </row>
        <row r="1286">
          <cell r="A1286" t="str">
            <v>BB627</v>
          </cell>
        </row>
        <row r="1287">
          <cell r="A1287" t="str">
            <v>BB703</v>
          </cell>
        </row>
        <row r="1288">
          <cell r="A1288" t="str">
            <v>BB635</v>
          </cell>
        </row>
        <row r="1289">
          <cell r="A1289" t="str">
            <v>BB661</v>
          </cell>
        </row>
        <row r="1290">
          <cell r="A1290" t="str">
            <v>BB658</v>
          </cell>
        </row>
        <row r="1291">
          <cell r="A1291" t="str">
            <v>BB655</v>
          </cell>
        </row>
        <row r="1292">
          <cell r="A1292" t="str">
            <v>BB653</v>
          </cell>
        </row>
        <row r="1293">
          <cell r="A1293" t="str">
            <v>BB640</v>
          </cell>
        </row>
        <row r="1294">
          <cell r="A1294" t="str">
            <v>BB641</v>
          </cell>
        </row>
        <row r="1295">
          <cell r="A1295" t="str">
            <v>BB799</v>
          </cell>
        </row>
        <row r="1296">
          <cell r="A1296" t="str">
            <v>BB797</v>
          </cell>
        </row>
        <row r="1297">
          <cell r="A1297" t="str">
            <v>BB647</v>
          </cell>
        </row>
        <row r="1298">
          <cell r="A1298" t="str">
            <v>BB648</v>
          </cell>
        </row>
        <row r="1299">
          <cell r="A1299" t="str">
            <v>BB02</v>
          </cell>
        </row>
        <row r="1300">
          <cell r="A1300" t="str">
            <v>BB06</v>
          </cell>
        </row>
        <row r="1301">
          <cell r="A1301" t="str">
            <v>BB07</v>
          </cell>
        </row>
        <row r="1302">
          <cell r="A1302" t="str">
            <v>BB09</v>
          </cell>
        </row>
        <row r="1303">
          <cell r="A1303" t="str">
            <v>BB10</v>
          </cell>
        </row>
        <row r="1304">
          <cell r="A1304" t="str">
            <v>BB100</v>
          </cell>
        </row>
        <row r="1305">
          <cell r="A1305" t="str">
            <v>BB101</v>
          </cell>
        </row>
        <row r="1306">
          <cell r="A1306" t="str">
            <v>BB102</v>
          </cell>
        </row>
        <row r="1307">
          <cell r="A1307" t="str">
            <v>BB103</v>
          </cell>
        </row>
        <row r="1308">
          <cell r="A1308" t="str">
            <v>BB104</v>
          </cell>
        </row>
        <row r="1309">
          <cell r="A1309" t="str">
            <v>BB105</v>
          </cell>
        </row>
        <row r="1310">
          <cell r="A1310" t="str">
            <v>BB106</v>
          </cell>
        </row>
        <row r="1311">
          <cell r="A1311" t="str">
            <v>BB107</v>
          </cell>
        </row>
        <row r="1312">
          <cell r="A1312" t="str">
            <v>BB108</v>
          </cell>
        </row>
        <row r="1313">
          <cell r="A1313" t="str">
            <v>BB109</v>
          </cell>
        </row>
        <row r="1314">
          <cell r="A1314" t="str">
            <v>BB110</v>
          </cell>
        </row>
        <row r="1315">
          <cell r="A1315" t="str">
            <v>BB111</v>
          </cell>
        </row>
        <row r="1316">
          <cell r="A1316" t="str">
            <v>BB112</v>
          </cell>
        </row>
        <row r="1317">
          <cell r="A1317" t="str">
            <v>BB113</v>
          </cell>
        </row>
        <row r="1318">
          <cell r="A1318" t="str">
            <v>BB115</v>
          </cell>
        </row>
        <row r="1319">
          <cell r="A1319" t="str">
            <v>BB116</v>
          </cell>
        </row>
        <row r="1320">
          <cell r="A1320" t="str">
            <v>BB118</v>
          </cell>
        </row>
        <row r="1321">
          <cell r="A1321" t="str">
            <v>BB119</v>
          </cell>
        </row>
        <row r="1322">
          <cell r="A1322" t="str">
            <v>BB12</v>
          </cell>
        </row>
        <row r="1323">
          <cell r="A1323" t="str">
            <v>BB120</v>
          </cell>
        </row>
        <row r="1324">
          <cell r="A1324" t="str">
            <v>BB121</v>
          </cell>
        </row>
        <row r="1325">
          <cell r="A1325" t="str">
            <v>BB122</v>
          </cell>
        </row>
        <row r="1326">
          <cell r="A1326" t="str">
            <v>BB123</v>
          </cell>
        </row>
        <row r="1327">
          <cell r="A1327" t="str">
            <v>BB124</v>
          </cell>
        </row>
        <row r="1328">
          <cell r="A1328" t="str">
            <v>BB125</v>
          </cell>
        </row>
        <row r="1329">
          <cell r="A1329" t="str">
            <v>BB127</v>
          </cell>
        </row>
        <row r="1330">
          <cell r="A1330" t="str">
            <v>BB129</v>
          </cell>
        </row>
        <row r="1331">
          <cell r="A1331" t="str">
            <v>BB13</v>
          </cell>
        </row>
        <row r="1332">
          <cell r="A1332" t="str">
            <v>BB130</v>
          </cell>
        </row>
        <row r="1333">
          <cell r="A1333" t="str">
            <v>BB131</v>
          </cell>
        </row>
        <row r="1334">
          <cell r="A1334" t="str">
            <v>BB132</v>
          </cell>
        </row>
        <row r="1335">
          <cell r="A1335" t="str">
            <v>BB133</v>
          </cell>
        </row>
        <row r="1336">
          <cell r="A1336" t="str">
            <v>BB134</v>
          </cell>
        </row>
        <row r="1337">
          <cell r="A1337" t="str">
            <v>BB135</v>
          </cell>
        </row>
        <row r="1338">
          <cell r="A1338" t="str">
            <v>BB136</v>
          </cell>
        </row>
        <row r="1339">
          <cell r="A1339" t="str">
            <v>BB137</v>
          </cell>
        </row>
        <row r="1340">
          <cell r="A1340" t="str">
            <v>BB138</v>
          </cell>
        </row>
        <row r="1341">
          <cell r="A1341" t="str">
            <v>BB139</v>
          </cell>
        </row>
        <row r="1342">
          <cell r="A1342" t="str">
            <v>BB14</v>
          </cell>
        </row>
        <row r="1343">
          <cell r="A1343" t="str">
            <v>BB140</v>
          </cell>
        </row>
        <row r="1344">
          <cell r="A1344" t="str">
            <v>BB141</v>
          </cell>
        </row>
        <row r="1345">
          <cell r="A1345" t="str">
            <v>BB142</v>
          </cell>
        </row>
        <row r="1346">
          <cell r="A1346" t="str">
            <v>BB143</v>
          </cell>
        </row>
        <row r="1347">
          <cell r="A1347" t="str">
            <v>BB144</v>
          </cell>
        </row>
        <row r="1348">
          <cell r="A1348" t="str">
            <v>BB145</v>
          </cell>
        </row>
        <row r="1349">
          <cell r="A1349" t="str">
            <v>BB146</v>
          </cell>
        </row>
        <row r="1350">
          <cell r="A1350" t="str">
            <v>BB147</v>
          </cell>
        </row>
        <row r="1351">
          <cell r="A1351" t="str">
            <v>BB148</v>
          </cell>
        </row>
        <row r="1352">
          <cell r="A1352" t="str">
            <v>BB149</v>
          </cell>
        </row>
        <row r="1353">
          <cell r="A1353" t="str">
            <v>BB15</v>
          </cell>
        </row>
        <row r="1354">
          <cell r="A1354" t="str">
            <v>BB150</v>
          </cell>
        </row>
        <row r="1355">
          <cell r="A1355" t="str">
            <v>BB151</v>
          </cell>
        </row>
        <row r="1356">
          <cell r="A1356" t="str">
            <v>BB152</v>
          </cell>
        </row>
        <row r="1357">
          <cell r="A1357" t="str">
            <v>BB153</v>
          </cell>
        </row>
        <row r="1358">
          <cell r="A1358" t="str">
            <v>BB154</v>
          </cell>
        </row>
        <row r="1359">
          <cell r="A1359" t="str">
            <v>BB155</v>
          </cell>
        </row>
        <row r="1360">
          <cell r="A1360" t="str">
            <v>BB156</v>
          </cell>
        </row>
        <row r="1361">
          <cell r="A1361" t="str">
            <v>BB16</v>
          </cell>
        </row>
        <row r="1362">
          <cell r="A1362" t="str">
            <v>BB165</v>
          </cell>
        </row>
        <row r="1363">
          <cell r="A1363" t="str">
            <v>BB166</v>
          </cell>
        </row>
        <row r="1364">
          <cell r="A1364" t="str">
            <v>BB167</v>
          </cell>
        </row>
        <row r="1365">
          <cell r="A1365" t="str">
            <v>BB168</v>
          </cell>
        </row>
        <row r="1366">
          <cell r="A1366" t="str">
            <v>BB171</v>
          </cell>
        </row>
        <row r="1367">
          <cell r="A1367" t="str">
            <v>BB172</v>
          </cell>
        </row>
        <row r="1368">
          <cell r="A1368" t="str">
            <v>BB173</v>
          </cell>
        </row>
        <row r="1369">
          <cell r="A1369" t="str">
            <v>BB174</v>
          </cell>
        </row>
        <row r="1370">
          <cell r="A1370" t="str">
            <v>BB175</v>
          </cell>
        </row>
        <row r="1371">
          <cell r="A1371" t="str">
            <v>BB176</v>
          </cell>
        </row>
        <row r="1372">
          <cell r="A1372" t="str">
            <v>BB177</v>
          </cell>
        </row>
        <row r="1373">
          <cell r="A1373" t="str">
            <v>BB18</v>
          </cell>
        </row>
        <row r="1374">
          <cell r="A1374" t="str">
            <v>BB180</v>
          </cell>
        </row>
        <row r="1375">
          <cell r="A1375" t="str">
            <v>BB181</v>
          </cell>
        </row>
        <row r="1376">
          <cell r="A1376" t="str">
            <v>BB184</v>
          </cell>
        </row>
        <row r="1377">
          <cell r="A1377" t="str">
            <v>BB185</v>
          </cell>
        </row>
        <row r="1378">
          <cell r="A1378" t="str">
            <v>BB189</v>
          </cell>
        </row>
        <row r="1379">
          <cell r="A1379" t="str">
            <v>BB19</v>
          </cell>
        </row>
        <row r="1380">
          <cell r="A1380" t="str">
            <v>BB192</v>
          </cell>
        </row>
        <row r="1381">
          <cell r="A1381" t="str">
            <v>BB193</v>
          </cell>
        </row>
        <row r="1382">
          <cell r="A1382" t="str">
            <v>BB194</v>
          </cell>
        </row>
        <row r="1383">
          <cell r="A1383" t="str">
            <v>BB195</v>
          </cell>
        </row>
        <row r="1384">
          <cell r="A1384" t="str">
            <v>BB196</v>
          </cell>
        </row>
        <row r="1385">
          <cell r="A1385" t="str">
            <v>BB197</v>
          </cell>
        </row>
        <row r="1386">
          <cell r="A1386" t="str">
            <v>BB199</v>
          </cell>
        </row>
        <row r="1387">
          <cell r="A1387" t="str">
            <v>BB20</v>
          </cell>
        </row>
        <row r="1388">
          <cell r="A1388" t="str">
            <v>BB200</v>
          </cell>
        </row>
        <row r="1389">
          <cell r="A1389" t="str">
            <v>BB201</v>
          </cell>
        </row>
        <row r="1390">
          <cell r="A1390" t="str">
            <v>BB202</v>
          </cell>
        </row>
        <row r="1391">
          <cell r="A1391" t="str">
            <v>BB203</v>
          </cell>
        </row>
        <row r="1392">
          <cell r="A1392" t="str">
            <v>BB204</v>
          </cell>
        </row>
        <row r="1393">
          <cell r="A1393" t="str">
            <v>BB205</v>
          </cell>
        </row>
        <row r="1394">
          <cell r="A1394" t="str">
            <v>BB206</v>
          </cell>
        </row>
        <row r="1395">
          <cell r="A1395" t="str">
            <v>BB207</v>
          </cell>
        </row>
        <row r="1396">
          <cell r="A1396" t="str">
            <v>BB208</v>
          </cell>
        </row>
        <row r="1397">
          <cell r="A1397" t="str">
            <v>BB209</v>
          </cell>
        </row>
        <row r="1398">
          <cell r="A1398" t="str">
            <v>BB21</v>
          </cell>
        </row>
        <row r="1399">
          <cell r="A1399" t="str">
            <v>BB210</v>
          </cell>
        </row>
        <row r="1400">
          <cell r="A1400" t="str">
            <v>BB212</v>
          </cell>
        </row>
        <row r="1401">
          <cell r="A1401" t="str">
            <v>BB213</v>
          </cell>
        </row>
        <row r="1402">
          <cell r="A1402" t="str">
            <v>BB214</v>
          </cell>
        </row>
        <row r="1403">
          <cell r="A1403" t="str">
            <v>BB215</v>
          </cell>
        </row>
        <row r="1404">
          <cell r="A1404" t="str">
            <v>BB216</v>
          </cell>
        </row>
        <row r="1405">
          <cell r="A1405" t="str">
            <v>BB217</v>
          </cell>
        </row>
        <row r="1406">
          <cell r="A1406" t="str">
            <v>BB218</v>
          </cell>
        </row>
        <row r="1407">
          <cell r="A1407" t="str">
            <v>BB219</v>
          </cell>
        </row>
        <row r="1408">
          <cell r="A1408" t="str">
            <v>BB22</v>
          </cell>
        </row>
        <row r="1409">
          <cell r="A1409" t="str">
            <v>BB221</v>
          </cell>
        </row>
        <row r="1410">
          <cell r="A1410" t="str">
            <v>BB222</v>
          </cell>
        </row>
        <row r="1411">
          <cell r="A1411" t="str">
            <v>BB223</v>
          </cell>
        </row>
        <row r="1412">
          <cell r="A1412" t="str">
            <v>BB224</v>
          </cell>
        </row>
        <row r="1413">
          <cell r="A1413" t="str">
            <v>BB225</v>
          </cell>
        </row>
        <row r="1414">
          <cell r="A1414" t="str">
            <v>BB23</v>
          </cell>
        </row>
        <row r="1415">
          <cell r="A1415" t="str">
            <v>BB230</v>
          </cell>
        </row>
        <row r="1416">
          <cell r="A1416" t="str">
            <v>BB231</v>
          </cell>
        </row>
        <row r="1417">
          <cell r="A1417" t="str">
            <v>BB232</v>
          </cell>
        </row>
        <row r="1418">
          <cell r="A1418" t="str">
            <v>BB235</v>
          </cell>
        </row>
        <row r="1419">
          <cell r="A1419" t="str">
            <v>BB236</v>
          </cell>
        </row>
        <row r="1420">
          <cell r="A1420" t="str">
            <v>BB237</v>
          </cell>
        </row>
        <row r="1421">
          <cell r="A1421" t="str">
            <v>BB238</v>
          </cell>
        </row>
        <row r="1422">
          <cell r="A1422" t="str">
            <v>BB239</v>
          </cell>
        </row>
        <row r="1423">
          <cell r="A1423" t="str">
            <v>BB24</v>
          </cell>
        </row>
        <row r="1424">
          <cell r="A1424" t="str">
            <v>BB240</v>
          </cell>
        </row>
        <row r="1425">
          <cell r="A1425" t="str">
            <v>BB241</v>
          </cell>
        </row>
        <row r="1426">
          <cell r="A1426" t="str">
            <v>BB242</v>
          </cell>
        </row>
        <row r="1427">
          <cell r="A1427" t="str">
            <v>BB243</v>
          </cell>
        </row>
        <row r="1428">
          <cell r="A1428" t="str">
            <v>BB246</v>
          </cell>
        </row>
        <row r="1429">
          <cell r="A1429" t="str">
            <v>BB247</v>
          </cell>
        </row>
        <row r="1430">
          <cell r="A1430" t="str">
            <v>BB248</v>
          </cell>
        </row>
        <row r="1431">
          <cell r="A1431" t="str">
            <v>BB249</v>
          </cell>
        </row>
        <row r="1432">
          <cell r="A1432" t="str">
            <v>BB25</v>
          </cell>
        </row>
        <row r="1433">
          <cell r="A1433" t="str">
            <v>BB250</v>
          </cell>
        </row>
        <row r="1434">
          <cell r="A1434" t="str">
            <v>BB251</v>
          </cell>
        </row>
        <row r="1435">
          <cell r="A1435" t="str">
            <v>BB252</v>
          </cell>
        </row>
        <row r="1436">
          <cell r="A1436" t="str">
            <v>BB253</v>
          </cell>
        </row>
        <row r="1437">
          <cell r="A1437" t="str">
            <v>BB254</v>
          </cell>
        </row>
        <row r="1438">
          <cell r="A1438" t="str">
            <v>BB255</v>
          </cell>
        </row>
        <row r="1439">
          <cell r="A1439" t="str">
            <v>BB257</v>
          </cell>
        </row>
        <row r="1440">
          <cell r="A1440" t="str">
            <v>BB258</v>
          </cell>
        </row>
        <row r="1441">
          <cell r="A1441" t="str">
            <v>BB259</v>
          </cell>
        </row>
        <row r="1442">
          <cell r="A1442" t="str">
            <v>BB26</v>
          </cell>
        </row>
        <row r="1443">
          <cell r="A1443" t="str">
            <v>BB260</v>
          </cell>
        </row>
        <row r="1444">
          <cell r="A1444" t="str">
            <v>BB262</v>
          </cell>
        </row>
        <row r="1445">
          <cell r="A1445" t="str">
            <v>BB266</v>
          </cell>
        </row>
        <row r="1446">
          <cell r="A1446" t="str">
            <v>BB267</v>
          </cell>
        </row>
        <row r="1447">
          <cell r="A1447" t="str">
            <v>BB269</v>
          </cell>
        </row>
        <row r="1448">
          <cell r="A1448" t="str">
            <v>BB27</v>
          </cell>
        </row>
        <row r="1449">
          <cell r="A1449" t="str">
            <v>BB270</v>
          </cell>
        </row>
        <row r="1450">
          <cell r="A1450" t="str">
            <v>BB271</v>
          </cell>
        </row>
        <row r="1451">
          <cell r="A1451" t="str">
            <v>BB272</v>
          </cell>
        </row>
        <row r="1452">
          <cell r="A1452" t="str">
            <v>BB273</v>
          </cell>
        </row>
        <row r="1453">
          <cell r="A1453" t="str">
            <v>BB274</v>
          </cell>
        </row>
        <row r="1454">
          <cell r="A1454" t="str">
            <v>BB275</v>
          </cell>
        </row>
        <row r="1455">
          <cell r="A1455" t="str">
            <v>BB276</v>
          </cell>
        </row>
        <row r="1456">
          <cell r="A1456" t="str">
            <v>BB277</v>
          </cell>
        </row>
        <row r="1457">
          <cell r="A1457" t="str">
            <v>BB278</v>
          </cell>
        </row>
        <row r="1458">
          <cell r="A1458" t="str">
            <v>BB279</v>
          </cell>
        </row>
        <row r="1459">
          <cell r="A1459" t="str">
            <v>BB28</v>
          </cell>
        </row>
        <row r="1460">
          <cell r="A1460" t="str">
            <v>BB280</v>
          </cell>
        </row>
        <row r="1461">
          <cell r="A1461" t="str">
            <v>BB281</v>
          </cell>
        </row>
        <row r="1462">
          <cell r="A1462" t="str">
            <v>BB282</v>
          </cell>
        </row>
        <row r="1463">
          <cell r="A1463" t="str">
            <v>BB283</v>
          </cell>
        </row>
        <row r="1464">
          <cell r="A1464" t="str">
            <v>BB284</v>
          </cell>
        </row>
        <row r="1465">
          <cell r="A1465" t="str">
            <v>BB285</v>
          </cell>
        </row>
        <row r="1466">
          <cell r="A1466" t="str">
            <v>BB286</v>
          </cell>
        </row>
        <row r="1467">
          <cell r="A1467" t="str">
            <v>BB287</v>
          </cell>
        </row>
        <row r="1468">
          <cell r="A1468" t="str">
            <v>BB288</v>
          </cell>
        </row>
        <row r="1469">
          <cell r="A1469" t="str">
            <v>BB289</v>
          </cell>
        </row>
        <row r="1470">
          <cell r="A1470" t="str">
            <v>BB290</v>
          </cell>
        </row>
        <row r="1471">
          <cell r="A1471" t="str">
            <v>BB291</v>
          </cell>
        </row>
        <row r="1472">
          <cell r="A1472" t="str">
            <v>BB292</v>
          </cell>
        </row>
        <row r="1473">
          <cell r="A1473" t="str">
            <v>BB295</v>
          </cell>
        </row>
        <row r="1474">
          <cell r="A1474" t="str">
            <v>BB299</v>
          </cell>
        </row>
        <row r="1475">
          <cell r="A1475" t="str">
            <v>BB30</v>
          </cell>
        </row>
        <row r="1476">
          <cell r="A1476" t="str">
            <v>BB300</v>
          </cell>
        </row>
        <row r="1477">
          <cell r="A1477" t="str">
            <v>BB301</v>
          </cell>
        </row>
        <row r="1478">
          <cell r="A1478" t="str">
            <v>BB303</v>
          </cell>
        </row>
        <row r="1479">
          <cell r="A1479" t="str">
            <v>BB304</v>
          </cell>
        </row>
        <row r="1480">
          <cell r="A1480" t="str">
            <v>BB305</v>
          </cell>
        </row>
        <row r="1481">
          <cell r="A1481" t="str">
            <v>BB306</v>
          </cell>
        </row>
        <row r="1482">
          <cell r="A1482" t="str">
            <v>BB307</v>
          </cell>
        </row>
        <row r="1483">
          <cell r="A1483" t="str">
            <v>BB309</v>
          </cell>
        </row>
        <row r="1484">
          <cell r="A1484" t="str">
            <v>BB310</v>
          </cell>
        </row>
        <row r="1485">
          <cell r="A1485" t="str">
            <v>BB311</v>
          </cell>
        </row>
        <row r="1486">
          <cell r="A1486" t="str">
            <v>BB314</v>
          </cell>
        </row>
        <row r="1487">
          <cell r="A1487" t="str">
            <v>BB316</v>
          </cell>
        </row>
        <row r="1488">
          <cell r="A1488" t="str">
            <v>BB317</v>
          </cell>
        </row>
        <row r="1489">
          <cell r="A1489" t="str">
            <v>BB318</v>
          </cell>
        </row>
        <row r="1490">
          <cell r="A1490" t="str">
            <v>BB319</v>
          </cell>
        </row>
        <row r="1491">
          <cell r="A1491" t="str">
            <v>BB320</v>
          </cell>
        </row>
        <row r="1492">
          <cell r="A1492" t="str">
            <v>BB322</v>
          </cell>
        </row>
        <row r="1493">
          <cell r="A1493" t="str">
            <v>BB324</v>
          </cell>
        </row>
        <row r="1494">
          <cell r="A1494" t="str">
            <v>BB325</v>
          </cell>
        </row>
        <row r="1495">
          <cell r="A1495" t="str">
            <v>BB326</v>
          </cell>
        </row>
        <row r="1496">
          <cell r="A1496" t="str">
            <v>BB327</v>
          </cell>
        </row>
        <row r="1497">
          <cell r="A1497" t="str">
            <v>BB33</v>
          </cell>
        </row>
        <row r="1498">
          <cell r="A1498" t="str">
            <v>BB330</v>
          </cell>
        </row>
        <row r="1499">
          <cell r="A1499" t="str">
            <v>BB331</v>
          </cell>
        </row>
        <row r="1500">
          <cell r="A1500" t="str">
            <v>BB332</v>
          </cell>
        </row>
        <row r="1501">
          <cell r="A1501" t="str">
            <v>BB333</v>
          </cell>
        </row>
        <row r="1502">
          <cell r="A1502" t="str">
            <v>BB335</v>
          </cell>
        </row>
        <row r="1503">
          <cell r="A1503" t="str">
            <v>BB336</v>
          </cell>
        </row>
        <row r="1504">
          <cell r="A1504" t="str">
            <v>BB338</v>
          </cell>
        </row>
        <row r="1505">
          <cell r="A1505" t="str">
            <v>BB34</v>
          </cell>
        </row>
        <row r="1506">
          <cell r="A1506" t="str">
            <v>BB342</v>
          </cell>
        </row>
        <row r="1507">
          <cell r="A1507" t="str">
            <v>BB343</v>
          </cell>
        </row>
        <row r="1508">
          <cell r="A1508" t="str">
            <v>BB346</v>
          </cell>
        </row>
        <row r="1509">
          <cell r="A1509" t="str">
            <v>BB347</v>
          </cell>
        </row>
        <row r="1510">
          <cell r="A1510" t="str">
            <v>BB348</v>
          </cell>
        </row>
        <row r="1511">
          <cell r="A1511" t="str">
            <v>BB349</v>
          </cell>
        </row>
        <row r="1512">
          <cell r="A1512" t="str">
            <v>BB35</v>
          </cell>
        </row>
        <row r="1513">
          <cell r="A1513" t="str">
            <v>BB350</v>
          </cell>
        </row>
        <row r="1514">
          <cell r="A1514" t="str">
            <v>BB351</v>
          </cell>
        </row>
        <row r="1515">
          <cell r="A1515" t="str">
            <v>BB352</v>
          </cell>
        </row>
        <row r="1516">
          <cell r="A1516" t="str">
            <v>BB356</v>
          </cell>
        </row>
        <row r="1517">
          <cell r="A1517" t="str">
            <v>BB357</v>
          </cell>
        </row>
        <row r="1518">
          <cell r="A1518" t="str">
            <v>BB36</v>
          </cell>
        </row>
        <row r="1519">
          <cell r="A1519" t="str">
            <v>BB362</v>
          </cell>
        </row>
        <row r="1520">
          <cell r="A1520" t="str">
            <v>BB363</v>
          </cell>
        </row>
        <row r="1521">
          <cell r="A1521" t="str">
            <v>BB369</v>
          </cell>
        </row>
        <row r="1522">
          <cell r="A1522" t="str">
            <v>BB37</v>
          </cell>
        </row>
        <row r="1523">
          <cell r="A1523" t="str">
            <v>BB370</v>
          </cell>
        </row>
        <row r="1524">
          <cell r="A1524" t="str">
            <v>BB371</v>
          </cell>
        </row>
        <row r="1525">
          <cell r="A1525" t="str">
            <v>BB377</v>
          </cell>
        </row>
        <row r="1526">
          <cell r="A1526" t="str">
            <v>BB38</v>
          </cell>
        </row>
        <row r="1527">
          <cell r="A1527" t="str">
            <v>BB387</v>
          </cell>
        </row>
        <row r="1528">
          <cell r="A1528" t="str">
            <v>BB388</v>
          </cell>
        </row>
        <row r="1529">
          <cell r="A1529" t="str">
            <v>BB389</v>
          </cell>
        </row>
        <row r="1530">
          <cell r="A1530" t="str">
            <v>BB39</v>
          </cell>
        </row>
        <row r="1531">
          <cell r="A1531" t="str">
            <v>BB391</v>
          </cell>
        </row>
        <row r="1532">
          <cell r="A1532" t="str">
            <v>BB392</v>
          </cell>
        </row>
        <row r="1533">
          <cell r="A1533" t="str">
            <v>BB397</v>
          </cell>
        </row>
        <row r="1534">
          <cell r="A1534" t="str">
            <v>BB398</v>
          </cell>
        </row>
        <row r="1535">
          <cell r="A1535" t="str">
            <v>BB399</v>
          </cell>
        </row>
        <row r="1536">
          <cell r="A1536" t="str">
            <v>BB40</v>
          </cell>
        </row>
        <row r="1537">
          <cell r="A1537" t="str">
            <v>BB400</v>
          </cell>
        </row>
        <row r="1538">
          <cell r="A1538" t="str">
            <v>BB408</v>
          </cell>
        </row>
        <row r="1539">
          <cell r="A1539" t="str">
            <v>BB409</v>
          </cell>
        </row>
        <row r="1540">
          <cell r="A1540" t="str">
            <v>BB41</v>
          </cell>
        </row>
        <row r="1541">
          <cell r="A1541" t="str">
            <v>BB410</v>
          </cell>
        </row>
        <row r="1542">
          <cell r="A1542" t="str">
            <v>BB411</v>
          </cell>
        </row>
        <row r="1543">
          <cell r="A1543" t="str">
            <v>BB412</v>
          </cell>
        </row>
        <row r="1544">
          <cell r="A1544" t="str">
            <v>BB413</v>
          </cell>
        </row>
        <row r="1545">
          <cell r="A1545" t="str">
            <v>BB414</v>
          </cell>
        </row>
        <row r="1546">
          <cell r="A1546" t="str">
            <v>BB415</v>
          </cell>
        </row>
        <row r="1547">
          <cell r="A1547" t="str">
            <v>BB416</v>
          </cell>
        </row>
        <row r="1548">
          <cell r="A1548" t="str">
            <v>BB417</v>
          </cell>
        </row>
        <row r="1549">
          <cell r="A1549" t="str">
            <v>BB418</v>
          </cell>
        </row>
        <row r="1550">
          <cell r="A1550" t="str">
            <v>BB419</v>
          </cell>
        </row>
        <row r="1551">
          <cell r="A1551" t="str">
            <v>BB42</v>
          </cell>
        </row>
        <row r="1552">
          <cell r="A1552" t="str">
            <v>BB420</v>
          </cell>
        </row>
        <row r="1553">
          <cell r="A1553" t="str">
            <v>BB421</v>
          </cell>
        </row>
        <row r="1554">
          <cell r="A1554" t="str">
            <v>BB422</v>
          </cell>
        </row>
        <row r="1555">
          <cell r="A1555" t="str">
            <v>BB423</v>
          </cell>
        </row>
        <row r="1556">
          <cell r="A1556" t="str">
            <v>BB424</v>
          </cell>
        </row>
        <row r="1557">
          <cell r="A1557" t="str">
            <v>BB425</v>
          </cell>
        </row>
        <row r="1558">
          <cell r="A1558" t="str">
            <v>BB426</v>
          </cell>
        </row>
        <row r="1559">
          <cell r="A1559" t="str">
            <v>BB427</v>
          </cell>
        </row>
        <row r="1560">
          <cell r="A1560" t="str">
            <v>BB428</v>
          </cell>
        </row>
        <row r="1561">
          <cell r="A1561" t="str">
            <v>BB433</v>
          </cell>
        </row>
        <row r="1562">
          <cell r="A1562" t="str">
            <v>BB434</v>
          </cell>
        </row>
        <row r="1563">
          <cell r="A1563" t="str">
            <v>BB435</v>
          </cell>
        </row>
        <row r="1564">
          <cell r="A1564" t="str">
            <v>BB436</v>
          </cell>
        </row>
        <row r="1565">
          <cell r="A1565" t="str">
            <v>BB437</v>
          </cell>
        </row>
        <row r="1566">
          <cell r="A1566" t="str">
            <v>BB438</v>
          </cell>
        </row>
        <row r="1567">
          <cell r="A1567" t="str">
            <v>BB439</v>
          </cell>
        </row>
        <row r="1568">
          <cell r="A1568" t="str">
            <v>BB44</v>
          </cell>
        </row>
        <row r="1569">
          <cell r="A1569" t="str">
            <v>BB440</v>
          </cell>
        </row>
        <row r="1570">
          <cell r="A1570" t="str">
            <v>BB441</v>
          </cell>
        </row>
        <row r="1571">
          <cell r="A1571" t="str">
            <v>BB442</v>
          </cell>
        </row>
        <row r="1572">
          <cell r="A1572" t="str">
            <v>BB444</v>
          </cell>
        </row>
        <row r="1573">
          <cell r="A1573" t="str">
            <v>BB445</v>
          </cell>
        </row>
        <row r="1574">
          <cell r="A1574" t="str">
            <v>BB446</v>
          </cell>
        </row>
        <row r="1575">
          <cell r="A1575" t="str">
            <v>BB447</v>
          </cell>
        </row>
        <row r="1576">
          <cell r="A1576" t="str">
            <v>BB448</v>
          </cell>
        </row>
        <row r="1577">
          <cell r="A1577" t="str">
            <v>BB449</v>
          </cell>
        </row>
        <row r="1578">
          <cell r="A1578" t="str">
            <v>BB45</v>
          </cell>
        </row>
        <row r="1579">
          <cell r="A1579" t="str">
            <v>BB450</v>
          </cell>
        </row>
        <row r="1580">
          <cell r="A1580" t="str">
            <v>BB451</v>
          </cell>
        </row>
        <row r="1581">
          <cell r="A1581" t="str">
            <v>BB454</v>
          </cell>
        </row>
        <row r="1582">
          <cell r="A1582" t="str">
            <v>BB456</v>
          </cell>
        </row>
        <row r="1583">
          <cell r="A1583" t="str">
            <v>BB457</v>
          </cell>
        </row>
        <row r="1584">
          <cell r="A1584" t="str">
            <v>BB458</v>
          </cell>
        </row>
        <row r="1585">
          <cell r="A1585" t="str">
            <v>BB46</v>
          </cell>
        </row>
        <row r="1586">
          <cell r="A1586" t="str">
            <v>BB460</v>
          </cell>
        </row>
        <row r="1587">
          <cell r="A1587" t="str">
            <v>BB463</v>
          </cell>
        </row>
        <row r="1588">
          <cell r="A1588" t="str">
            <v>BB464</v>
          </cell>
        </row>
        <row r="1589">
          <cell r="A1589" t="str">
            <v>BB466</v>
          </cell>
        </row>
        <row r="1590">
          <cell r="A1590" t="str">
            <v>BB467</v>
          </cell>
        </row>
        <row r="1591">
          <cell r="A1591" t="str">
            <v>BB469</v>
          </cell>
        </row>
        <row r="1592">
          <cell r="A1592" t="str">
            <v>BB470</v>
          </cell>
        </row>
        <row r="1593">
          <cell r="A1593" t="str">
            <v>BB471</v>
          </cell>
        </row>
        <row r="1594">
          <cell r="A1594" t="str">
            <v>BB472</v>
          </cell>
        </row>
        <row r="1595">
          <cell r="A1595" t="str">
            <v>BB473</v>
          </cell>
        </row>
        <row r="1596">
          <cell r="A1596" t="str">
            <v>BB474</v>
          </cell>
        </row>
        <row r="1597">
          <cell r="A1597" t="str">
            <v>BB475</v>
          </cell>
        </row>
        <row r="1598">
          <cell r="A1598" t="str">
            <v>BB476</v>
          </cell>
        </row>
        <row r="1599">
          <cell r="A1599" t="str">
            <v>BB477</v>
          </cell>
        </row>
        <row r="1600">
          <cell r="A1600" t="str">
            <v>BB478</v>
          </cell>
        </row>
        <row r="1601">
          <cell r="A1601" t="str">
            <v>BB479</v>
          </cell>
        </row>
        <row r="1602">
          <cell r="A1602" t="str">
            <v>BB481</v>
          </cell>
        </row>
        <row r="1603">
          <cell r="A1603" t="str">
            <v>BB482</v>
          </cell>
        </row>
        <row r="1604">
          <cell r="A1604" t="str">
            <v>BB483</v>
          </cell>
        </row>
        <row r="1605">
          <cell r="A1605" t="str">
            <v>BB484</v>
          </cell>
        </row>
        <row r="1606">
          <cell r="A1606" t="str">
            <v>BB49</v>
          </cell>
        </row>
        <row r="1607">
          <cell r="A1607" t="str">
            <v>BB495</v>
          </cell>
        </row>
        <row r="1608">
          <cell r="A1608" t="str">
            <v>BB496</v>
          </cell>
        </row>
        <row r="1609">
          <cell r="A1609" t="str">
            <v>BB497</v>
          </cell>
        </row>
        <row r="1610">
          <cell r="A1610" t="str">
            <v>BB498</v>
          </cell>
        </row>
        <row r="1611">
          <cell r="A1611" t="str">
            <v>BB499</v>
          </cell>
        </row>
        <row r="1612">
          <cell r="A1612" t="str">
            <v>BB50</v>
          </cell>
        </row>
        <row r="1613">
          <cell r="A1613" t="str">
            <v>BB500</v>
          </cell>
        </row>
        <row r="1614">
          <cell r="A1614" t="str">
            <v>BB501</v>
          </cell>
        </row>
        <row r="1615">
          <cell r="A1615" t="str">
            <v>BB502</v>
          </cell>
        </row>
        <row r="1616">
          <cell r="A1616" t="str">
            <v>BB503</v>
          </cell>
        </row>
        <row r="1617">
          <cell r="A1617" t="str">
            <v>BB504</v>
          </cell>
        </row>
        <row r="1618">
          <cell r="A1618" t="str">
            <v>BB505</v>
          </cell>
        </row>
        <row r="1619">
          <cell r="A1619" t="str">
            <v>BB506</v>
          </cell>
        </row>
        <row r="1620">
          <cell r="A1620" t="str">
            <v>BB507</v>
          </cell>
        </row>
        <row r="1621">
          <cell r="A1621" t="str">
            <v>BB508</v>
          </cell>
        </row>
        <row r="1622">
          <cell r="A1622" t="str">
            <v>BB509</v>
          </cell>
        </row>
        <row r="1623">
          <cell r="A1623" t="str">
            <v>BB510</v>
          </cell>
        </row>
        <row r="1624">
          <cell r="A1624" t="str">
            <v>BB511</v>
          </cell>
        </row>
        <row r="1625">
          <cell r="A1625" t="str">
            <v>BB512</v>
          </cell>
        </row>
        <row r="1626">
          <cell r="A1626" t="str">
            <v>BB513</v>
          </cell>
        </row>
        <row r="1627">
          <cell r="A1627" t="str">
            <v>BB514</v>
          </cell>
        </row>
        <row r="1628">
          <cell r="A1628" t="str">
            <v>BB515</v>
          </cell>
        </row>
        <row r="1629">
          <cell r="A1629" t="str">
            <v>BB516</v>
          </cell>
        </row>
        <row r="1630">
          <cell r="A1630" t="str">
            <v>BB517</v>
          </cell>
        </row>
        <row r="1631">
          <cell r="A1631" t="str">
            <v>BB519</v>
          </cell>
        </row>
        <row r="1632">
          <cell r="A1632" t="str">
            <v>BB520</v>
          </cell>
        </row>
        <row r="1633">
          <cell r="A1633" t="str">
            <v>BB521</v>
          </cell>
        </row>
        <row r="1634">
          <cell r="A1634" t="str">
            <v>BB522</v>
          </cell>
        </row>
        <row r="1635">
          <cell r="A1635" t="str">
            <v>BB524</v>
          </cell>
        </row>
        <row r="1636">
          <cell r="A1636" t="str">
            <v>BB525</v>
          </cell>
        </row>
        <row r="1637">
          <cell r="A1637" t="str">
            <v>BB526</v>
          </cell>
        </row>
        <row r="1638">
          <cell r="A1638" t="str">
            <v>BB527</v>
          </cell>
        </row>
        <row r="1639">
          <cell r="A1639" t="str">
            <v>BB528</v>
          </cell>
        </row>
        <row r="1640">
          <cell r="A1640" t="str">
            <v>BB529</v>
          </cell>
        </row>
        <row r="1641">
          <cell r="A1641" t="str">
            <v>BB53</v>
          </cell>
        </row>
        <row r="1642">
          <cell r="A1642" t="str">
            <v>BB530</v>
          </cell>
        </row>
        <row r="1643">
          <cell r="A1643" t="str">
            <v>BB531</v>
          </cell>
        </row>
        <row r="1644">
          <cell r="A1644" t="str">
            <v>BB532</v>
          </cell>
        </row>
        <row r="1645">
          <cell r="A1645" t="str">
            <v>BB534</v>
          </cell>
        </row>
        <row r="1646">
          <cell r="A1646" t="str">
            <v>BB535</v>
          </cell>
        </row>
        <row r="1647">
          <cell r="A1647" t="str">
            <v>BB536</v>
          </cell>
        </row>
        <row r="1648">
          <cell r="A1648" t="str">
            <v>BB538</v>
          </cell>
        </row>
        <row r="1649">
          <cell r="A1649" t="str">
            <v>BB539</v>
          </cell>
        </row>
        <row r="1650">
          <cell r="A1650" t="str">
            <v>BB54</v>
          </cell>
        </row>
        <row r="1651">
          <cell r="A1651" t="str">
            <v>BB545</v>
          </cell>
        </row>
        <row r="1652">
          <cell r="A1652" t="str">
            <v>BB55</v>
          </cell>
        </row>
        <row r="1653">
          <cell r="A1653" t="str">
            <v>BB555</v>
          </cell>
        </row>
        <row r="1654">
          <cell r="A1654" t="str">
            <v>BB557</v>
          </cell>
        </row>
        <row r="1655">
          <cell r="A1655" t="str">
            <v>BB558</v>
          </cell>
        </row>
        <row r="1656">
          <cell r="A1656" t="str">
            <v>BB559</v>
          </cell>
        </row>
        <row r="1657">
          <cell r="A1657" t="str">
            <v>BB56</v>
          </cell>
        </row>
        <row r="1658">
          <cell r="A1658" t="str">
            <v>BB560</v>
          </cell>
        </row>
        <row r="1659">
          <cell r="A1659" t="str">
            <v>BB561</v>
          </cell>
        </row>
        <row r="1660">
          <cell r="A1660" t="str">
            <v>BB562</v>
          </cell>
        </row>
        <row r="1661">
          <cell r="A1661" t="str">
            <v>BB563</v>
          </cell>
        </row>
        <row r="1662">
          <cell r="A1662" t="str">
            <v>BB564</v>
          </cell>
        </row>
        <row r="1663">
          <cell r="A1663" t="str">
            <v>BB565</v>
          </cell>
        </row>
        <row r="1664">
          <cell r="A1664" t="str">
            <v>BB566</v>
          </cell>
        </row>
        <row r="1665">
          <cell r="A1665" t="str">
            <v>BB569</v>
          </cell>
        </row>
        <row r="1666">
          <cell r="A1666" t="str">
            <v>BB57</v>
          </cell>
        </row>
        <row r="1667">
          <cell r="A1667" t="str">
            <v>BB572</v>
          </cell>
        </row>
        <row r="1668">
          <cell r="A1668" t="str">
            <v>BB573</v>
          </cell>
        </row>
        <row r="1669">
          <cell r="A1669" t="str">
            <v>BB574</v>
          </cell>
        </row>
        <row r="1670">
          <cell r="A1670" t="str">
            <v>BB575</v>
          </cell>
        </row>
        <row r="1671">
          <cell r="A1671" t="str">
            <v>BB576</v>
          </cell>
        </row>
        <row r="1672">
          <cell r="A1672" t="str">
            <v>BB577</v>
          </cell>
        </row>
        <row r="1673">
          <cell r="A1673" t="str">
            <v>BB578</v>
          </cell>
        </row>
        <row r="1674">
          <cell r="A1674" t="str">
            <v>BB579</v>
          </cell>
        </row>
        <row r="1675">
          <cell r="A1675" t="str">
            <v>BB58</v>
          </cell>
        </row>
        <row r="1676">
          <cell r="A1676" t="str">
            <v>BB585</v>
          </cell>
        </row>
        <row r="1677">
          <cell r="A1677" t="str">
            <v>BB59</v>
          </cell>
        </row>
        <row r="1678">
          <cell r="A1678" t="str">
            <v>BB593</v>
          </cell>
        </row>
        <row r="1679">
          <cell r="A1679" t="str">
            <v>BB594</v>
          </cell>
        </row>
        <row r="1680">
          <cell r="A1680" t="str">
            <v>BB595</v>
          </cell>
        </row>
        <row r="1681">
          <cell r="A1681" t="str">
            <v>BB60</v>
          </cell>
        </row>
        <row r="1682">
          <cell r="A1682" t="str">
            <v>BB602</v>
          </cell>
        </row>
        <row r="1683">
          <cell r="A1683" t="str">
            <v>BB604</v>
          </cell>
        </row>
        <row r="1684">
          <cell r="A1684" t="str">
            <v>BB61</v>
          </cell>
        </row>
        <row r="1685">
          <cell r="A1685" t="str">
            <v>BB612</v>
          </cell>
        </row>
        <row r="1686">
          <cell r="A1686" t="str">
            <v>BB617</v>
          </cell>
        </row>
        <row r="1687">
          <cell r="A1687" t="str">
            <v>BB618</v>
          </cell>
        </row>
        <row r="1688">
          <cell r="A1688" t="str">
            <v>BB619</v>
          </cell>
        </row>
        <row r="1689">
          <cell r="A1689" t="str">
            <v>BB620</v>
          </cell>
        </row>
        <row r="1690">
          <cell r="A1690" t="str">
            <v>BB621</v>
          </cell>
        </row>
        <row r="1691">
          <cell r="A1691" t="str">
            <v>BB622</v>
          </cell>
        </row>
        <row r="1692">
          <cell r="A1692" t="str">
            <v>BB623</v>
          </cell>
        </row>
        <row r="1693">
          <cell r="A1693" t="str">
            <v>BB624</v>
          </cell>
        </row>
        <row r="1694">
          <cell r="A1694" t="str">
            <v>BB625</v>
          </cell>
        </row>
        <row r="1695">
          <cell r="A1695" t="str">
            <v>BB628</v>
          </cell>
        </row>
        <row r="1696">
          <cell r="A1696" t="str">
            <v>BB63</v>
          </cell>
        </row>
        <row r="1697">
          <cell r="A1697" t="str">
            <v>BB631</v>
          </cell>
        </row>
        <row r="1698">
          <cell r="A1698" t="str">
            <v>BB632</v>
          </cell>
        </row>
        <row r="1699">
          <cell r="A1699" t="str">
            <v>BB633</v>
          </cell>
        </row>
        <row r="1700">
          <cell r="A1700" t="str">
            <v>BB634</v>
          </cell>
        </row>
        <row r="1701">
          <cell r="A1701" t="str">
            <v>BB636</v>
          </cell>
        </row>
        <row r="1702">
          <cell r="A1702" t="str">
            <v>BB637</v>
          </cell>
        </row>
        <row r="1703">
          <cell r="A1703" t="str">
            <v>BB638</v>
          </cell>
        </row>
        <row r="1704">
          <cell r="A1704" t="str">
            <v>BB639</v>
          </cell>
        </row>
        <row r="1705">
          <cell r="A1705" t="str">
            <v>BB642</v>
          </cell>
        </row>
        <row r="1706">
          <cell r="A1706" t="str">
            <v>BB643</v>
          </cell>
        </row>
        <row r="1707">
          <cell r="A1707" t="str">
            <v>BB644</v>
          </cell>
        </row>
        <row r="1708">
          <cell r="A1708" t="str">
            <v>BB645</v>
          </cell>
        </row>
        <row r="1709">
          <cell r="A1709" t="str">
            <v>BB646</v>
          </cell>
        </row>
        <row r="1710">
          <cell r="A1710" t="str">
            <v>BB648</v>
          </cell>
        </row>
        <row r="1711">
          <cell r="A1711" t="str">
            <v>BB649</v>
          </cell>
        </row>
        <row r="1712">
          <cell r="A1712" t="str">
            <v>BB65</v>
          </cell>
        </row>
        <row r="1713">
          <cell r="A1713" t="str">
            <v>BB66</v>
          </cell>
        </row>
        <row r="1714">
          <cell r="A1714" t="str">
            <v>BB668</v>
          </cell>
        </row>
        <row r="1715">
          <cell r="A1715" t="str">
            <v>BB67</v>
          </cell>
        </row>
        <row r="1716">
          <cell r="A1716" t="str">
            <v>BB68</v>
          </cell>
        </row>
        <row r="1717">
          <cell r="A1717" t="str">
            <v>BB69</v>
          </cell>
        </row>
        <row r="1718">
          <cell r="A1718" t="str">
            <v>BB702</v>
          </cell>
        </row>
        <row r="1719">
          <cell r="A1719" t="str">
            <v>BB71</v>
          </cell>
        </row>
        <row r="1720">
          <cell r="A1720" t="str">
            <v>BB72</v>
          </cell>
        </row>
        <row r="1721">
          <cell r="A1721" t="str">
            <v>BB73</v>
          </cell>
        </row>
        <row r="1722">
          <cell r="A1722" t="str">
            <v>BB742</v>
          </cell>
        </row>
        <row r="1723">
          <cell r="A1723" t="str">
            <v>BB743</v>
          </cell>
        </row>
        <row r="1724">
          <cell r="A1724" t="str">
            <v>BB748</v>
          </cell>
        </row>
        <row r="1725">
          <cell r="A1725" t="str">
            <v>BB749</v>
          </cell>
        </row>
        <row r="1726">
          <cell r="A1726" t="str">
            <v>BB755</v>
          </cell>
        </row>
        <row r="1727">
          <cell r="A1727" t="str">
            <v>BB756</v>
          </cell>
        </row>
        <row r="1728">
          <cell r="A1728" t="str">
            <v>BB757</v>
          </cell>
        </row>
        <row r="1729">
          <cell r="A1729" t="str">
            <v>BB76</v>
          </cell>
        </row>
        <row r="1730">
          <cell r="A1730" t="str">
            <v>BB763</v>
          </cell>
        </row>
        <row r="1731">
          <cell r="A1731" t="str">
            <v>BB769</v>
          </cell>
        </row>
        <row r="1732">
          <cell r="A1732" t="str">
            <v>BB77</v>
          </cell>
        </row>
        <row r="1733">
          <cell r="A1733" t="str">
            <v>BB771</v>
          </cell>
        </row>
        <row r="1734">
          <cell r="A1734" t="str">
            <v>BB772</v>
          </cell>
        </row>
        <row r="1735">
          <cell r="A1735" t="str">
            <v>BB78</v>
          </cell>
        </row>
        <row r="1736">
          <cell r="A1736" t="str">
            <v>BB79</v>
          </cell>
        </row>
        <row r="1737">
          <cell r="A1737" t="str">
            <v>BB80</v>
          </cell>
        </row>
        <row r="1738">
          <cell r="A1738" t="str">
            <v>BB805</v>
          </cell>
        </row>
        <row r="1739">
          <cell r="A1739" t="str">
            <v>BB81</v>
          </cell>
        </row>
        <row r="1740">
          <cell r="A1740" t="str">
            <v>BB82</v>
          </cell>
        </row>
        <row r="1741">
          <cell r="A1741" t="str">
            <v>BB828</v>
          </cell>
        </row>
        <row r="1742">
          <cell r="A1742" t="str">
            <v>BB829</v>
          </cell>
        </row>
        <row r="1743">
          <cell r="A1743" t="str">
            <v>BB83</v>
          </cell>
        </row>
        <row r="1744">
          <cell r="A1744" t="str">
            <v>BB830</v>
          </cell>
        </row>
        <row r="1745">
          <cell r="A1745" t="str">
            <v>BB834</v>
          </cell>
        </row>
        <row r="1746">
          <cell r="A1746" t="str">
            <v>BB835</v>
          </cell>
        </row>
        <row r="1747">
          <cell r="A1747" t="str">
            <v>BB836</v>
          </cell>
        </row>
        <row r="1748">
          <cell r="A1748" t="str">
            <v>BB837</v>
          </cell>
        </row>
        <row r="1749">
          <cell r="A1749" t="str">
            <v>BB838</v>
          </cell>
        </row>
        <row r="1750">
          <cell r="A1750" t="str">
            <v>BB839</v>
          </cell>
        </row>
        <row r="1751">
          <cell r="A1751" t="str">
            <v>BB84</v>
          </cell>
        </row>
        <row r="1752">
          <cell r="A1752" t="str">
            <v>BB840</v>
          </cell>
        </row>
        <row r="1753">
          <cell r="A1753" t="str">
            <v>BB841</v>
          </cell>
        </row>
        <row r="1754">
          <cell r="A1754" t="str">
            <v>BB842</v>
          </cell>
        </row>
        <row r="1755">
          <cell r="A1755" t="str">
            <v>BB843</v>
          </cell>
        </row>
        <row r="1756">
          <cell r="A1756" t="str">
            <v>BB844</v>
          </cell>
        </row>
        <row r="1757">
          <cell r="A1757" t="str">
            <v>BB845</v>
          </cell>
        </row>
        <row r="1758">
          <cell r="A1758" t="str">
            <v>BB846</v>
          </cell>
        </row>
        <row r="1759">
          <cell r="A1759" t="str">
            <v>BB85</v>
          </cell>
        </row>
        <row r="1760">
          <cell r="A1760" t="str">
            <v>BB86</v>
          </cell>
        </row>
        <row r="1761">
          <cell r="A1761" t="str">
            <v>BB87</v>
          </cell>
        </row>
        <row r="1762">
          <cell r="A1762" t="str">
            <v>BB89</v>
          </cell>
        </row>
        <row r="1763">
          <cell r="A1763" t="str">
            <v>BB90</v>
          </cell>
        </row>
        <row r="1764">
          <cell r="A1764" t="str">
            <v>BB91</v>
          </cell>
        </row>
        <row r="1765">
          <cell r="A1765" t="str">
            <v>BB93</v>
          </cell>
        </row>
        <row r="1766">
          <cell r="A1766" t="str">
            <v>BB95</v>
          </cell>
        </row>
        <row r="1767">
          <cell r="A1767" t="str">
            <v>BB96</v>
          </cell>
        </row>
        <row r="1768">
          <cell r="A1768" t="str">
            <v>BB98</v>
          </cell>
        </row>
        <row r="1769">
          <cell r="A1769" t="str">
            <v>BB99</v>
          </cell>
        </row>
      </sheetData>
      <sheetData sheetId="9">
        <row r="1">
          <cell r="A1" t="str">
            <v xml:space="preserve">Codigo </v>
          </cell>
        </row>
      </sheetData>
      <sheetData sheetId="10">
        <row r="35">
          <cell r="A35" t="str">
            <v>MO-01</v>
          </cell>
          <cell r="B35" t="str">
            <v>CUADRILLA AB  ALBAÑIL (1 OFICIAL + 1 AYUDANTE)</v>
          </cell>
        </row>
        <row r="36">
          <cell r="A36" t="str">
            <v>MO-02</v>
          </cell>
          <cell r="B36" t="str">
            <v>CUADRILLA AA (2 Ayudantes)</v>
          </cell>
        </row>
        <row r="37">
          <cell r="A37" t="str">
            <v>MO-03</v>
          </cell>
          <cell r="B37" t="str">
            <v xml:space="preserve">CUADRILLA A (1 Ayudante) de Excavación </v>
          </cell>
        </row>
        <row r="38">
          <cell r="A38" t="str">
            <v>MO-04</v>
          </cell>
          <cell r="B38" t="str">
            <v>CUADRILLA  CC (1 Ofcial de Pintura+ 1 Ayudante)</v>
          </cell>
        </row>
        <row r="39">
          <cell r="A39" t="str">
            <v>MO-05</v>
          </cell>
          <cell r="B39" t="str">
            <v>MANO DE OBRA DD (Carpinteria)</v>
          </cell>
        </row>
        <row r="40">
          <cell r="A40" t="str">
            <v>MO-06</v>
          </cell>
          <cell r="B40" t="str">
            <v>CUADRILLA PLOMERIA (1 Ayudante+1 Oficial)</v>
          </cell>
        </row>
        <row r="41">
          <cell r="A41" t="str">
            <v>MO-07</v>
          </cell>
          <cell r="B41" t="str">
            <v>CUADRILLA G ELECTRICO (1 OFICIAL + 1 AYUDANTE)</v>
          </cell>
        </row>
        <row r="42">
          <cell r="A42" t="str">
            <v>MO-08</v>
          </cell>
          <cell r="B42" t="str">
            <v>CUADRILLA EM ( 1 OFICIAL+ 2 AYUDANTES) ESTRUCTURA METALICA</v>
          </cell>
        </row>
        <row r="43">
          <cell r="A43" t="str">
            <v>MO-09</v>
          </cell>
        </row>
      </sheetData>
      <sheetData sheetId="11"/>
      <sheetData sheetId="12"/>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ALISIS"/>
      <sheetName val="tramo a-b tablones boyaca"/>
      <sheetName val="TABLONES LOS CEIBOS TRAMO B-C"/>
    </sheetNames>
    <sheetDataSet>
      <sheetData sheetId="0">
        <row r="12">
          <cell r="F12" t="str">
            <v xml:space="preserve">  </v>
          </cell>
        </row>
        <row r="45">
          <cell r="F45">
            <v>65016</v>
          </cell>
        </row>
      </sheetData>
      <sheetData sheetId="1" refreshError="1"/>
      <sheetData sheetId="2"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64"/>
  <sheetViews>
    <sheetView topLeftCell="A25" zoomScale="50" zoomScaleNormal="50" workbookViewId="0">
      <selection activeCell="B57" sqref="B57"/>
    </sheetView>
  </sheetViews>
  <sheetFormatPr baseColWidth="10" defaultRowHeight="15" x14ac:dyDescent="0.25"/>
  <cols>
    <col min="1" max="1" width="6.28515625" customWidth="1"/>
    <col min="2" max="2" width="12.28515625" style="274" customWidth="1"/>
    <col min="3" max="3" width="35.5703125" customWidth="1"/>
    <col min="4" max="4" width="48" style="275" customWidth="1"/>
    <col min="5" max="5" width="34.7109375" style="272" customWidth="1"/>
    <col min="6" max="6" width="27.140625" style="272" customWidth="1"/>
    <col min="7" max="7" width="23.7109375" style="276" customWidth="1"/>
    <col min="8" max="8" width="35.5703125" style="276" customWidth="1"/>
    <col min="10" max="10" width="30.7109375" customWidth="1"/>
    <col min="11" max="11" width="17.7109375" customWidth="1"/>
    <col min="12" max="12" width="18" customWidth="1"/>
    <col min="13" max="13" width="18.28515625" customWidth="1"/>
    <col min="14" max="14" width="28.5703125" customWidth="1"/>
  </cols>
  <sheetData>
    <row r="1" spans="2:14" x14ac:dyDescent="0.25">
      <c r="B1" s="228"/>
      <c r="C1" s="229"/>
      <c r="D1" s="230"/>
      <c r="E1" s="231"/>
      <c r="F1" s="231"/>
      <c r="G1" s="232"/>
      <c r="H1" s="232"/>
    </row>
    <row r="2" spans="2:14" ht="85.5" customHeight="1" x14ac:dyDescent="0.25">
      <c r="B2" s="494" t="s">
        <v>492</v>
      </c>
      <c r="C2" s="495"/>
      <c r="D2" s="495"/>
      <c r="E2" s="495"/>
      <c r="F2" s="495"/>
      <c r="G2" s="495"/>
      <c r="H2" s="495"/>
      <c r="I2" s="495"/>
      <c r="J2" s="495"/>
      <c r="K2" s="495"/>
      <c r="L2" s="495"/>
      <c r="M2" s="495"/>
      <c r="N2" s="496"/>
    </row>
    <row r="3" spans="2:14" ht="41.25" customHeight="1" x14ac:dyDescent="0.25">
      <c r="B3" s="494" t="s">
        <v>493</v>
      </c>
      <c r="C3" s="495"/>
      <c r="D3" s="495"/>
      <c r="E3" s="495"/>
      <c r="F3" s="495"/>
      <c r="G3" s="495"/>
      <c r="H3" s="495"/>
      <c r="I3" s="495"/>
      <c r="J3" s="495"/>
      <c r="K3" s="495"/>
      <c r="L3" s="495"/>
      <c r="M3" s="495"/>
      <c r="N3" s="496"/>
    </row>
    <row r="4" spans="2:14" ht="15.75" customHeight="1" x14ac:dyDescent="0.25">
      <c r="B4" s="494" t="s">
        <v>494</v>
      </c>
      <c r="C4" s="495"/>
      <c r="D4" s="495"/>
      <c r="E4" s="495"/>
      <c r="F4" s="495"/>
      <c r="G4" s="495"/>
      <c r="H4" s="495"/>
      <c r="I4" s="495"/>
      <c r="J4" s="495"/>
      <c r="K4" s="495"/>
      <c r="L4" s="495"/>
      <c r="M4" s="495"/>
      <c r="N4" s="496"/>
    </row>
    <row r="5" spans="2:14" ht="43.5" customHeight="1" x14ac:dyDescent="0.25">
      <c r="B5" s="233" t="s">
        <v>495</v>
      </c>
      <c r="C5" s="233"/>
      <c r="D5" s="233"/>
      <c r="E5" s="233"/>
      <c r="F5" s="233"/>
      <c r="G5" s="233"/>
      <c r="H5" s="234"/>
    </row>
    <row r="6" spans="2:14" x14ac:dyDescent="0.25">
      <c r="B6" s="234"/>
      <c r="C6" s="234"/>
      <c r="D6" s="234"/>
      <c r="E6" s="234"/>
      <c r="F6" s="234"/>
      <c r="G6" s="234"/>
      <c r="H6" s="234"/>
    </row>
    <row r="7" spans="2:14" ht="25.5" customHeight="1" x14ac:dyDescent="0.25">
      <c r="B7" s="233" t="s">
        <v>496</v>
      </c>
      <c r="C7" s="234"/>
      <c r="D7" s="234"/>
      <c r="E7" s="234"/>
      <c r="F7" s="234"/>
      <c r="G7" s="234"/>
      <c r="H7" s="280"/>
    </row>
    <row r="8" spans="2:14" ht="146.25" customHeight="1" x14ac:dyDescent="0.25">
      <c r="B8" s="497" t="s">
        <v>497</v>
      </c>
      <c r="C8" s="497"/>
      <c r="D8" s="497"/>
      <c r="E8" s="497"/>
      <c r="F8" s="497"/>
      <c r="G8" s="497"/>
      <c r="H8" s="497"/>
      <c r="I8" s="497"/>
      <c r="J8" s="497"/>
      <c r="K8" s="497"/>
      <c r="L8" s="497"/>
      <c r="M8" s="497"/>
      <c r="N8" s="497"/>
    </row>
    <row r="9" spans="2:14" ht="26.25" x14ac:dyDescent="0.25">
      <c r="B9" s="497" t="s">
        <v>498</v>
      </c>
      <c r="C9" s="497"/>
      <c r="D9" s="497"/>
      <c r="E9" s="497"/>
      <c r="F9" s="497"/>
      <c r="G9" s="497"/>
      <c r="H9" s="497"/>
      <c r="I9" s="497"/>
      <c r="J9" s="497"/>
      <c r="K9" s="497"/>
      <c r="L9" s="497"/>
      <c r="M9" s="497"/>
      <c r="N9" s="497"/>
    </row>
    <row r="10" spans="2:14" ht="26.25" x14ac:dyDescent="0.25">
      <c r="B10" s="491" t="s">
        <v>962</v>
      </c>
      <c r="C10" s="492"/>
      <c r="D10" s="492"/>
      <c r="E10" s="492"/>
      <c r="F10" s="492"/>
      <c r="G10" s="492"/>
      <c r="H10" s="492"/>
      <c r="I10" s="492"/>
      <c r="J10" s="492"/>
      <c r="K10" s="492"/>
      <c r="L10" s="492"/>
      <c r="M10" s="492"/>
      <c r="N10" s="493"/>
    </row>
    <row r="11" spans="2:14" ht="61.5" customHeight="1" x14ac:dyDescent="0.25">
      <c r="B11" s="501" t="s">
        <v>499</v>
      </c>
      <c r="C11" s="501"/>
      <c r="D11" s="501"/>
      <c r="E11" s="501"/>
      <c r="F11" s="501"/>
      <c r="G11" s="501"/>
      <c r="H11" s="501"/>
      <c r="I11" s="501"/>
      <c r="J11" s="501"/>
      <c r="K11" s="501"/>
      <c r="L11" s="501"/>
      <c r="M11" s="501"/>
      <c r="N11" s="501"/>
    </row>
    <row r="12" spans="2:14" x14ac:dyDescent="0.25">
      <c r="B12"/>
      <c r="D12"/>
      <c r="E12"/>
      <c r="F12"/>
      <c r="G12"/>
      <c r="H12"/>
    </row>
    <row r="13" spans="2:14" ht="42" customHeight="1" x14ac:dyDescent="0.25">
      <c r="B13" s="502" t="s">
        <v>500</v>
      </c>
      <c r="C13" s="503"/>
      <c r="D13" s="503"/>
      <c r="E13" s="503"/>
      <c r="F13" s="503"/>
      <c r="G13" s="503"/>
      <c r="H13" s="503"/>
      <c r="I13" s="503"/>
      <c r="J13" s="503"/>
      <c r="K13" s="503"/>
      <c r="L13" s="503"/>
      <c r="M13" s="503"/>
      <c r="N13" s="504"/>
    </row>
    <row r="14" spans="2:14" ht="33.75" customHeight="1" x14ac:dyDescent="0.25">
      <c r="B14" s="505" t="s">
        <v>501</v>
      </c>
      <c r="C14" s="506"/>
      <c r="D14" s="506"/>
      <c r="E14" s="506"/>
      <c r="F14" s="506"/>
      <c r="G14" s="506"/>
      <c r="H14" s="506"/>
      <c r="I14" s="506"/>
      <c r="J14" s="506"/>
      <c r="K14" s="506"/>
      <c r="L14" s="506"/>
      <c r="M14" s="506"/>
      <c r="N14" s="507"/>
    </row>
    <row r="15" spans="2:14" ht="31.5" x14ac:dyDescent="0.25">
      <c r="B15" s="508" t="s">
        <v>502</v>
      </c>
      <c r="C15" s="510" t="s">
        <v>503</v>
      </c>
      <c r="D15" s="512" t="s">
        <v>504</v>
      </c>
      <c r="E15" s="235" t="s">
        <v>491</v>
      </c>
      <c r="F15" s="514" t="s">
        <v>505</v>
      </c>
      <c r="G15" s="515"/>
      <c r="H15" s="515"/>
      <c r="I15" s="515"/>
      <c r="J15" s="515"/>
      <c r="K15" s="515"/>
      <c r="L15" s="515"/>
      <c r="M15" s="515"/>
      <c r="N15" s="516"/>
    </row>
    <row r="16" spans="2:14" ht="48" thickBot="1" x14ac:dyDescent="0.3">
      <c r="B16" s="509"/>
      <c r="C16" s="511"/>
      <c r="D16" s="513"/>
      <c r="E16" s="236" t="s">
        <v>506</v>
      </c>
      <c r="F16" s="283" t="s">
        <v>507</v>
      </c>
      <c r="G16" s="236" t="s">
        <v>508</v>
      </c>
      <c r="H16" s="236" t="s">
        <v>509</v>
      </c>
      <c r="I16" s="236" t="s">
        <v>510</v>
      </c>
      <c r="J16" s="236" t="s">
        <v>511</v>
      </c>
      <c r="K16" s="236" t="s">
        <v>512</v>
      </c>
      <c r="L16" s="236" t="s">
        <v>513</v>
      </c>
      <c r="M16" s="236" t="s">
        <v>514</v>
      </c>
      <c r="N16" s="237" t="s">
        <v>515</v>
      </c>
    </row>
    <row r="17" spans="2:14" ht="81.75" customHeight="1" thickBot="1" x14ac:dyDescent="0.3">
      <c r="B17" s="238">
        <v>1</v>
      </c>
      <c r="C17" s="239" t="s">
        <v>388</v>
      </c>
      <c r="D17" s="240" t="s">
        <v>516</v>
      </c>
      <c r="E17" s="239" t="s">
        <v>517</v>
      </c>
      <c r="F17" s="239" t="s">
        <v>518</v>
      </c>
      <c r="G17" s="241">
        <v>1</v>
      </c>
      <c r="H17" s="242" t="s">
        <v>519</v>
      </c>
      <c r="I17" s="242" t="s">
        <v>520</v>
      </c>
      <c r="J17" s="242" t="s">
        <v>408</v>
      </c>
      <c r="K17" s="242" t="s">
        <v>408</v>
      </c>
      <c r="L17" s="242">
        <v>210</v>
      </c>
      <c r="M17" s="243" t="s">
        <v>521</v>
      </c>
      <c r="N17" s="244" t="s">
        <v>522</v>
      </c>
    </row>
    <row r="18" spans="2:14" ht="15.75" customHeight="1" x14ac:dyDescent="0.25">
      <c r="B18" s="517">
        <v>2</v>
      </c>
      <c r="C18" s="520" t="s">
        <v>389</v>
      </c>
      <c r="D18" s="523" t="s">
        <v>523</v>
      </c>
      <c r="E18" s="520" t="s">
        <v>524</v>
      </c>
      <c r="F18" s="520" t="s">
        <v>525</v>
      </c>
      <c r="G18" s="498">
        <v>3</v>
      </c>
      <c r="H18" s="245" t="s">
        <v>526</v>
      </c>
      <c r="I18" s="245" t="s">
        <v>527</v>
      </c>
      <c r="J18" s="245" t="s">
        <v>528</v>
      </c>
      <c r="K18" s="245" t="s">
        <v>520</v>
      </c>
      <c r="L18" s="245">
        <v>146</v>
      </c>
      <c r="M18" s="246" t="s">
        <v>529</v>
      </c>
      <c r="N18" s="247"/>
    </row>
    <row r="19" spans="2:14" ht="15.75" customHeight="1" x14ac:dyDescent="0.25">
      <c r="B19" s="518"/>
      <c r="C19" s="521"/>
      <c r="D19" s="524"/>
      <c r="E19" s="521"/>
      <c r="F19" s="521"/>
      <c r="G19" s="499"/>
      <c r="H19" s="248" t="s">
        <v>530</v>
      </c>
      <c r="I19" s="248" t="s">
        <v>527</v>
      </c>
      <c r="J19" s="248" t="s">
        <v>531</v>
      </c>
      <c r="K19" s="248" t="s">
        <v>520</v>
      </c>
      <c r="L19" s="248">
        <v>171</v>
      </c>
      <c r="M19" s="248" t="s">
        <v>532</v>
      </c>
      <c r="N19" s="249"/>
    </row>
    <row r="20" spans="2:14" ht="82.5" customHeight="1" thickBot="1" x14ac:dyDescent="0.3">
      <c r="B20" s="519"/>
      <c r="C20" s="522"/>
      <c r="D20" s="525"/>
      <c r="E20" s="522"/>
      <c r="F20" s="522"/>
      <c r="G20" s="500"/>
      <c r="H20" s="250" t="s">
        <v>533</v>
      </c>
      <c r="I20" s="250" t="s">
        <v>534</v>
      </c>
      <c r="J20" s="250" t="s">
        <v>408</v>
      </c>
      <c r="K20" s="250" t="s">
        <v>408</v>
      </c>
      <c r="L20" s="250" t="s">
        <v>408</v>
      </c>
      <c r="M20" s="250" t="s">
        <v>535</v>
      </c>
      <c r="N20" s="251" t="s">
        <v>536</v>
      </c>
    </row>
    <row r="21" spans="2:14" ht="77.25" customHeight="1" thickBot="1" x14ac:dyDescent="0.3">
      <c r="B21" s="238">
        <v>3</v>
      </c>
      <c r="C21" s="239" t="s">
        <v>390</v>
      </c>
      <c r="D21" s="240" t="s">
        <v>537</v>
      </c>
      <c r="E21" s="252" t="s">
        <v>538</v>
      </c>
      <c r="F21" s="252" t="s">
        <v>539</v>
      </c>
      <c r="G21" s="242">
        <v>1</v>
      </c>
      <c r="H21" s="242" t="s">
        <v>540</v>
      </c>
      <c r="I21" s="242" t="s">
        <v>520</v>
      </c>
      <c r="J21" s="242" t="s">
        <v>408</v>
      </c>
      <c r="K21" s="242" t="s">
        <v>408</v>
      </c>
      <c r="L21" s="242">
        <v>150</v>
      </c>
      <c r="M21" s="243" t="s">
        <v>541</v>
      </c>
      <c r="N21" s="244" t="s">
        <v>542</v>
      </c>
    </row>
    <row r="22" spans="2:14" ht="15.75" customHeight="1" x14ac:dyDescent="0.25">
      <c r="B22" s="517">
        <v>4</v>
      </c>
      <c r="C22" s="520" t="s">
        <v>391</v>
      </c>
      <c r="D22" s="523" t="s">
        <v>543</v>
      </c>
      <c r="E22" s="520" t="s">
        <v>544</v>
      </c>
      <c r="F22" s="520" t="s">
        <v>545</v>
      </c>
      <c r="G22" s="526">
        <v>1</v>
      </c>
      <c r="H22" s="498" t="s">
        <v>546</v>
      </c>
      <c r="I22" s="498" t="s">
        <v>527</v>
      </c>
      <c r="J22" s="245" t="s">
        <v>547</v>
      </c>
      <c r="K22" s="245" t="s">
        <v>520</v>
      </c>
      <c r="L22" s="245">
        <v>1</v>
      </c>
      <c r="M22" s="245" t="s">
        <v>548</v>
      </c>
      <c r="N22" s="247"/>
    </row>
    <row r="23" spans="2:14" ht="15.75" customHeight="1" x14ac:dyDescent="0.25">
      <c r="B23" s="518"/>
      <c r="C23" s="521"/>
      <c r="D23" s="524"/>
      <c r="E23" s="521"/>
      <c r="F23" s="521"/>
      <c r="G23" s="527"/>
      <c r="H23" s="499"/>
      <c r="I23" s="499"/>
      <c r="J23" s="248" t="s">
        <v>549</v>
      </c>
      <c r="K23" s="248" t="s">
        <v>520</v>
      </c>
      <c r="L23" s="248">
        <v>2</v>
      </c>
      <c r="M23" s="248" t="s">
        <v>548</v>
      </c>
      <c r="N23" s="249"/>
    </row>
    <row r="24" spans="2:14" ht="15.75" customHeight="1" x14ac:dyDescent="0.25">
      <c r="B24" s="518"/>
      <c r="C24" s="521"/>
      <c r="D24" s="524"/>
      <c r="E24" s="521"/>
      <c r="F24" s="521"/>
      <c r="G24" s="527"/>
      <c r="H24" s="499"/>
      <c r="I24" s="499"/>
      <c r="J24" s="248" t="s">
        <v>550</v>
      </c>
      <c r="K24" s="248" t="s">
        <v>520</v>
      </c>
      <c r="L24" s="248">
        <v>121</v>
      </c>
      <c r="M24" s="248" t="s">
        <v>548</v>
      </c>
      <c r="N24" s="249"/>
    </row>
    <row r="25" spans="2:14" ht="15.75" customHeight="1" x14ac:dyDescent="0.25">
      <c r="B25" s="518"/>
      <c r="C25" s="521"/>
      <c r="D25" s="524"/>
      <c r="E25" s="521"/>
      <c r="F25" s="521"/>
      <c r="G25" s="527"/>
      <c r="H25" s="499"/>
      <c r="I25" s="499"/>
      <c r="J25" s="248" t="s">
        <v>551</v>
      </c>
      <c r="K25" s="248" t="s">
        <v>520</v>
      </c>
      <c r="L25" s="248">
        <v>118</v>
      </c>
      <c r="M25" s="248" t="s">
        <v>548</v>
      </c>
      <c r="N25" s="249"/>
    </row>
    <row r="26" spans="2:14" ht="15.75" customHeight="1" thickBot="1" x14ac:dyDescent="0.3">
      <c r="B26" s="519"/>
      <c r="C26" s="522"/>
      <c r="D26" s="525"/>
      <c r="E26" s="522"/>
      <c r="F26" s="522"/>
      <c r="G26" s="528"/>
      <c r="H26" s="500"/>
      <c r="I26" s="500"/>
      <c r="J26" s="250" t="s">
        <v>552</v>
      </c>
      <c r="K26" s="250" t="s">
        <v>520</v>
      </c>
      <c r="L26" s="250">
        <v>158</v>
      </c>
      <c r="M26" s="250" t="s">
        <v>548</v>
      </c>
      <c r="N26" s="251"/>
    </row>
    <row r="27" spans="2:14" ht="15.75" customHeight="1" x14ac:dyDescent="0.25">
      <c r="B27" s="517">
        <v>5</v>
      </c>
      <c r="C27" s="520" t="s">
        <v>392</v>
      </c>
      <c r="D27" s="523" t="s">
        <v>553</v>
      </c>
      <c r="E27" s="520" t="s">
        <v>554</v>
      </c>
      <c r="F27" s="520" t="s">
        <v>555</v>
      </c>
      <c r="G27" s="498">
        <v>1</v>
      </c>
      <c r="H27" s="498" t="s">
        <v>556</v>
      </c>
      <c r="I27" s="498" t="s">
        <v>527</v>
      </c>
      <c r="J27" s="245" t="s">
        <v>557</v>
      </c>
      <c r="K27" s="245" t="s">
        <v>520</v>
      </c>
      <c r="L27" s="245">
        <v>65</v>
      </c>
      <c r="M27" s="246" t="s">
        <v>558</v>
      </c>
      <c r="N27" s="247"/>
    </row>
    <row r="28" spans="2:14" ht="15.75" customHeight="1" x14ac:dyDescent="0.25">
      <c r="B28" s="518"/>
      <c r="C28" s="521"/>
      <c r="D28" s="524"/>
      <c r="E28" s="521"/>
      <c r="F28" s="521"/>
      <c r="G28" s="499"/>
      <c r="H28" s="499"/>
      <c r="I28" s="499"/>
      <c r="J28" s="248" t="s">
        <v>559</v>
      </c>
      <c r="K28" s="248" t="s">
        <v>520</v>
      </c>
      <c r="L28" s="248">
        <v>35</v>
      </c>
      <c r="M28" s="278" t="s">
        <v>560</v>
      </c>
      <c r="N28" s="249"/>
    </row>
    <row r="29" spans="2:14" ht="15.75" customHeight="1" x14ac:dyDescent="0.25">
      <c r="B29" s="518"/>
      <c r="C29" s="521"/>
      <c r="D29" s="524"/>
      <c r="E29" s="521"/>
      <c r="F29" s="521"/>
      <c r="G29" s="499"/>
      <c r="H29" s="499"/>
      <c r="I29" s="499"/>
      <c r="J29" s="248" t="s">
        <v>561</v>
      </c>
      <c r="K29" s="248" t="s">
        <v>520</v>
      </c>
      <c r="L29" s="248">
        <v>15</v>
      </c>
      <c r="M29" s="248" t="s">
        <v>562</v>
      </c>
      <c r="N29" s="249" t="s">
        <v>563</v>
      </c>
    </row>
    <row r="30" spans="2:14" ht="15.75" customHeight="1" x14ac:dyDescent="0.25">
      <c r="B30" s="518"/>
      <c r="C30" s="521"/>
      <c r="D30" s="524"/>
      <c r="E30" s="521"/>
      <c r="F30" s="521"/>
      <c r="G30" s="499"/>
      <c r="H30" s="499"/>
      <c r="I30" s="499"/>
      <c r="J30" s="248" t="s">
        <v>564</v>
      </c>
      <c r="K30" s="248" t="s">
        <v>520</v>
      </c>
      <c r="L30" s="248">
        <v>2</v>
      </c>
      <c r="M30" s="248" t="s">
        <v>565</v>
      </c>
      <c r="N30" s="249"/>
    </row>
    <row r="31" spans="2:14" ht="15.75" customHeight="1" x14ac:dyDescent="0.25">
      <c r="B31" s="518"/>
      <c r="C31" s="521"/>
      <c r="D31" s="524"/>
      <c r="E31" s="521"/>
      <c r="F31" s="521"/>
      <c r="G31" s="499"/>
      <c r="H31" s="499"/>
      <c r="I31" s="499"/>
      <c r="J31" s="248" t="s">
        <v>566</v>
      </c>
      <c r="K31" s="248" t="s">
        <v>520</v>
      </c>
      <c r="L31" s="248">
        <v>62</v>
      </c>
      <c r="M31" s="248" t="s">
        <v>567</v>
      </c>
      <c r="N31" s="249"/>
    </row>
    <row r="32" spans="2:14" ht="15.75" customHeight="1" x14ac:dyDescent="0.25">
      <c r="B32" s="518"/>
      <c r="C32" s="521"/>
      <c r="D32" s="524"/>
      <c r="E32" s="521"/>
      <c r="F32" s="521"/>
      <c r="G32" s="499"/>
      <c r="H32" s="499"/>
      <c r="I32" s="499"/>
      <c r="J32" s="248" t="s">
        <v>568</v>
      </c>
      <c r="K32" s="248" t="s">
        <v>520</v>
      </c>
      <c r="L32" s="248">
        <v>23</v>
      </c>
      <c r="M32" s="248" t="s">
        <v>569</v>
      </c>
      <c r="N32" s="249"/>
    </row>
    <row r="33" spans="2:14" ht="15.75" customHeight="1" x14ac:dyDescent="0.25">
      <c r="B33" s="518"/>
      <c r="C33" s="521"/>
      <c r="D33" s="524"/>
      <c r="E33" s="521"/>
      <c r="F33" s="521"/>
      <c r="G33" s="499"/>
      <c r="H33" s="499"/>
      <c r="I33" s="499"/>
      <c r="J33" s="248" t="s">
        <v>570</v>
      </c>
      <c r="K33" s="248" t="s">
        <v>520</v>
      </c>
      <c r="L33" s="248">
        <v>61</v>
      </c>
      <c r="M33" s="248" t="s">
        <v>571</v>
      </c>
      <c r="N33" s="249"/>
    </row>
    <row r="34" spans="2:14" ht="15.75" customHeight="1" x14ac:dyDescent="0.25">
      <c r="B34" s="518"/>
      <c r="C34" s="521"/>
      <c r="D34" s="524"/>
      <c r="E34" s="521"/>
      <c r="F34" s="521"/>
      <c r="G34" s="499"/>
      <c r="H34" s="499"/>
      <c r="I34" s="499"/>
      <c r="J34" s="248" t="s">
        <v>572</v>
      </c>
      <c r="K34" s="248" t="s">
        <v>520</v>
      </c>
      <c r="L34" s="248">
        <v>16</v>
      </c>
      <c r="M34" s="248" t="s">
        <v>573</v>
      </c>
      <c r="N34" s="249"/>
    </row>
    <row r="35" spans="2:14" ht="15.75" customHeight="1" x14ac:dyDescent="0.25">
      <c r="B35" s="518"/>
      <c r="C35" s="521"/>
      <c r="D35" s="524"/>
      <c r="E35" s="521"/>
      <c r="F35" s="521"/>
      <c r="G35" s="499"/>
      <c r="H35" s="499"/>
      <c r="I35" s="499"/>
      <c r="J35" s="248" t="s">
        <v>574</v>
      </c>
      <c r="K35" s="248" t="s">
        <v>520</v>
      </c>
      <c r="L35" s="248">
        <v>386</v>
      </c>
      <c r="M35" s="248" t="s">
        <v>548</v>
      </c>
      <c r="N35" s="249"/>
    </row>
    <row r="36" spans="2:14" ht="37.5" customHeight="1" thickBot="1" x14ac:dyDescent="0.3">
      <c r="B36" s="519"/>
      <c r="C36" s="522"/>
      <c r="D36" s="525"/>
      <c r="E36" s="522"/>
      <c r="F36" s="522"/>
      <c r="G36" s="500"/>
      <c r="H36" s="500"/>
      <c r="I36" s="500"/>
      <c r="J36" s="250" t="s">
        <v>575</v>
      </c>
      <c r="K36" s="250" t="s">
        <v>534</v>
      </c>
      <c r="L36" s="250" t="s">
        <v>408</v>
      </c>
      <c r="M36" s="250" t="s">
        <v>535</v>
      </c>
      <c r="N36" s="251" t="s">
        <v>536</v>
      </c>
    </row>
    <row r="37" spans="2:14" ht="63.75" customHeight="1" x14ac:dyDescent="0.25">
      <c r="B37" s="517">
        <v>6</v>
      </c>
      <c r="C37" s="520" t="s">
        <v>393</v>
      </c>
      <c r="D37" s="523" t="s">
        <v>576</v>
      </c>
      <c r="E37" s="520" t="s">
        <v>577</v>
      </c>
      <c r="F37" s="520" t="s">
        <v>578</v>
      </c>
      <c r="G37" s="498">
        <v>2</v>
      </c>
      <c r="H37" s="245" t="s">
        <v>579</v>
      </c>
      <c r="I37" s="245" t="s">
        <v>520</v>
      </c>
      <c r="J37" s="245" t="s">
        <v>408</v>
      </c>
      <c r="K37" s="245" t="s">
        <v>408</v>
      </c>
      <c r="L37" s="245">
        <v>281</v>
      </c>
      <c r="M37" s="245" t="s">
        <v>548</v>
      </c>
      <c r="N37" s="247"/>
    </row>
    <row r="38" spans="2:14" ht="30" x14ac:dyDescent="0.25">
      <c r="B38" s="518"/>
      <c r="C38" s="521"/>
      <c r="D38" s="524"/>
      <c r="E38" s="521"/>
      <c r="F38" s="521"/>
      <c r="G38" s="499"/>
      <c r="H38" s="529" t="s">
        <v>580</v>
      </c>
      <c r="I38" s="529" t="s">
        <v>527</v>
      </c>
      <c r="J38" s="278" t="s">
        <v>581</v>
      </c>
      <c r="K38" s="278" t="s">
        <v>520</v>
      </c>
      <c r="L38" s="278">
        <v>6</v>
      </c>
      <c r="M38" s="278" t="s">
        <v>548</v>
      </c>
      <c r="N38" s="253"/>
    </row>
    <row r="39" spans="2:14" ht="30.75" thickBot="1" x14ac:dyDescent="0.3">
      <c r="B39" s="519"/>
      <c r="C39" s="522"/>
      <c r="D39" s="525"/>
      <c r="E39" s="522"/>
      <c r="F39" s="522"/>
      <c r="G39" s="500"/>
      <c r="H39" s="500"/>
      <c r="I39" s="500"/>
      <c r="J39" s="282" t="s">
        <v>581</v>
      </c>
      <c r="K39" s="282" t="s">
        <v>534</v>
      </c>
      <c r="L39" s="282" t="s">
        <v>408</v>
      </c>
      <c r="M39" s="282" t="s">
        <v>535</v>
      </c>
      <c r="N39" s="254" t="s">
        <v>582</v>
      </c>
    </row>
    <row r="40" spans="2:14" ht="15.75" customHeight="1" x14ac:dyDescent="0.25">
      <c r="B40" s="517">
        <v>7</v>
      </c>
      <c r="C40" s="520" t="s">
        <v>394</v>
      </c>
      <c r="D40" s="523" t="s">
        <v>583</v>
      </c>
      <c r="E40" s="520" t="s">
        <v>584</v>
      </c>
      <c r="F40" s="520" t="s">
        <v>585</v>
      </c>
      <c r="G40" s="526">
        <v>5</v>
      </c>
      <c r="H40" s="498" t="s">
        <v>586</v>
      </c>
      <c r="I40" s="498" t="s">
        <v>527</v>
      </c>
      <c r="J40" s="245" t="s">
        <v>587</v>
      </c>
      <c r="K40" s="245" t="s">
        <v>520</v>
      </c>
      <c r="L40" s="245">
        <v>35</v>
      </c>
      <c r="M40" s="246" t="s">
        <v>588</v>
      </c>
      <c r="N40" s="247"/>
    </row>
    <row r="41" spans="2:14" x14ac:dyDescent="0.25">
      <c r="B41" s="518"/>
      <c r="C41" s="521"/>
      <c r="D41" s="524"/>
      <c r="E41" s="521"/>
      <c r="F41" s="521"/>
      <c r="G41" s="527"/>
      <c r="H41" s="530"/>
      <c r="I41" s="530"/>
      <c r="J41" s="278" t="s">
        <v>589</v>
      </c>
      <c r="K41" s="278" t="s">
        <v>520</v>
      </c>
      <c r="L41" s="278">
        <v>101</v>
      </c>
      <c r="M41" s="278" t="s">
        <v>590</v>
      </c>
      <c r="N41" s="255"/>
    </row>
    <row r="42" spans="2:14" ht="15.75" customHeight="1" x14ac:dyDescent="0.25">
      <c r="B42" s="518"/>
      <c r="C42" s="521"/>
      <c r="D42" s="524"/>
      <c r="E42" s="521"/>
      <c r="F42" s="521"/>
      <c r="G42" s="527"/>
      <c r="H42" s="278" t="s">
        <v>589</v>
      </c>
      <c r="I42" s="278" t="s">
        <v>527</v>
      </c>
      <c r="J42" s="278" t="s">
        <v>591</v>
      </c>
      <c r="K42" s="278" t="s">
        <v>520</v>
      </c>
      <c r="L42" s="278">
        <v>28</v>
      </c>
      <c r="M42" s="278" t="s">
        <v>592</v>
      </c>
      <c r="N42" s="255"/>
    </row>
    <row r="43" spans="2:14" ht="15.75" customHeight="1" x14ac:dyDescent="0.25">
      <c r="B43" s="518"/>
      <c r="C43" s="521"/>
      <c r="D43" s="524"/>
      <c r="E43" s="521"/>
      <c r="F43" s="521"/>
      <c r="G43" s="527"/>
      <c r="H43" s="529" t="s">
        <v>591</v>
      </c>
      <c r="I43" s="529" t="s">
        <v>527</v>
      </c>
      <c r="J43" s="278" t="s">
        <v>593</v>
      </c>
      <c r="K43" s="278" t="s">
        <v>520</v>
      </c>
      <c r="L43" s="278">
        <v>72</v>
      </c>
      <c r="M43" s="278" t="s">
        <v>594</v>
      </c>
      <c r="N43" s="255"/>
    </row>
    <row r="44" spans="2:14" ht="15.75" customHeight="1" x14ac:dyDescent="0.25">
      <c r="B44" s="518"/>
      <c r="C44" s="521"/>
      <c r="D44" s="524"/>
      <c r="E44" s="521"/>
      <c r="F44" s="521"/>
      <c r="G44" s="527"/>
      <c r="H44" s="530"/>
      <c r="I44" s="530"/>
      <c r="J44" s="278" t="s">
        <v>595</v>
      </c>
      <c r="K44" s="278" t="s">
        <v>520</v>
      </c>
      <c r="L44" s="278">
        <v>40</v>
      </c>
      <c r="M44" s="278" t="s">
        <v>596</v>
      </c>
      <c r="N44" s="255"/>
    </row>
    <row r="45" spans="2:14" ht="30.75" customHeight="1" x14ac:dyDescent="0.25">
      <c r="B45" s="518"/>
      <c r="C45" s="521"/>
      <c r="D45" s="524"/>
      <c r="E45" s="521"/>
      <c r="F45" s="521"/>
      <c r="G45" s="527"/>
      <c r="H45" s="278" t="s">
        <v>597</v>
      </c>
      <c r="I45" s="278" t="s">
        <v>520</v>
      </c>
      <c r="J45" s="278" t="s">
        <v>408</v>
      </c>
      <c r="K45" s="278" t="s">
        <v>408</v>
      </c>
      <c r="L45" s="278">
        <v>1</v>
      </c>
      <c r="M45" s="278" t="s">
        <v>548</v>
      </c>
      <c r="N45" s="255" t="s">
        <v>598</v>
      </c>
    </row>
    <row r="46" spans="2:14" ht="54.75" customHeight="1" thickBot="1" x14ac:dyDescent="0.3">
      <c r="B46" s="519"/>
      <c r="C46" s="522"/>
      <c r="D46" s="525"/>
      <c r="E46" s="522"/>
      <c r="F46" s="522"/>
      <c r="G46" s="528"/>
      <c r="H46" s="282" t="s">
        <v>533</v>
      </c>
      <c r="I46" s="282" t="s">
        <v>534</v>
      </c>
      <c r="J46" s="282" t="s">
        <v>408</v>
      </c>
      <c r="K46" s="282" t="s">
        <v>408</v>
      </c>
      <c r="L46" s="282" t="s">
        <v>408</v>
      </c>
      <c r="M46" s="282" t="s">
        <v>535</v>
      </c>
      <c r="N46" s="254" t="s">
        <v>536</v>
      </c>
    </row>
    <row r="47" spans="2:14" ht="15.75" x14ac:dyDescent="0.25">
      <c r="B47" s="256"/>
      <c r="C47" s="257"/>
      <c r="D47" s="280"/>
      <c r="E47" s="256"/>
      <c r="F47" s="256"/>
      <c r="G47" s="258"/>
      <c r="H47" s="258"/>
    </row>
    <row r="48" spans="2:14" ht="15.75" x14ac:dyDescent="0.25">
      <c r="B48" s="256"/>
      <c r="C48" s="257"/>
      <c r="D48" s="280"/>
      <c r="E48" s="256"/>
      <c r="F48" s="256"/>
      <c r="G48" s="258"/>
      <c r="H48" s="258"/>
    </row>
    <row r="49" spans="1:9" ht="15.75" customHeight="1" x14ac:dyDescent="0.25">
      <c r="A49" s="259"/>
      <c r="B49" s="534" t="s">
        <v>599</v>
      </c>
      <c r="C49" s="534"/>
      <c r="D49" s="534"/>
      <c r="E49" s="534"/>
      <c r="F49" s="534"/>
      <c r="G49" s="534"/>
      <c r="H49" s="279"/>
    </row>
    <row r="50" spans="1:9" ht="15.75" x14ac:dyDescent="0.25">
      <c r="A50" s="259"/>
      <c r="B50" s="260"/>
      <c r="C50" s="259"/>
      <c r="D50" s="261"/>
      <c r="E50" s="262"/>
      <c r="F50" s="262"/>
      <c r="G50" s="263"/>
      <c r="H50" s="263"/>
    </row>
    <row r="51" spans="1:9" ht="15.75" x14ac:dyDescent="0.25">
      <c r="A51" s="259"/>
      <c r="B51" s="260"/>
      <c r="C51" s="259"/>
      <c r="D51" s="261"/>
      <c r="E51" s="262"/>
      <c r="F51" s="262"/>
      <c r="G51" s="263"/>
      <c r="H51" s="263"/>
    </row>
    <row r="52" spans="1:9" ht="15.75" x14ac:dyDescent="0.25">
      <c r="A52" s="259"/>
      <c r="B52" s="264"/>
      <c r="C52" s="265"/>
      <c r="D52" s="266"/>
      <c r="E52" s="267"/>
      <c r="F52" s="267"/>
      <c r="G52" s="265"/>
      <c r="H52" s="265"/>
      <c r="I52" s="229"/>
    </row>
    <row r="53" spans="1:9" ht="15.75" x14ac:dyDescent="0.25">
      <c r="A53" s="259"/>
      <c r="B53" s="264"/>
      <c r="C53" s="535" t="s">
        <v>37</v>
      </c>
      <c r="D53" s="535"/>
      <c r="E53" s="268"/>
      <c r="F53" s="268"/>
      <c r="G53" s="263"/>
      <c r="H53" s="263"/>
      <c r="I53" s="269"/>
    </row>
    <row r="54" spans="1:9" ht="15.75" x14ac:dyDescent="0.25">
      <c r="A54" s="259"/>
      <c r="B54" s="264"/>
      <c r="C54" s="233" t="s">
        <v>600</v>
      </c>
      <c r="D54" s="233"/>
      <c r="E54" s="536"/>
      <c r="F54" s="536"/>
      <c r="G54" s="536"/>
      <c r="H54" s="280"/>
      <c r="I54" s="232"/>
    </row>
    <row r="55" spans="1:9" ht="15.75" x14ac:dyDescent="0.25">
      <c r="A55" s="259"/>
      <c r="B55" s="264"/>
      <c r="C55" s="537" t="s">
        <v>601</v>
      </c>
      <c r="D55" s="537"/>
      <c r="E55" s="267"/>
      <c r="F55" s="267"/>
      <c r="G55" s="263"/>
      <c r="H55" s="263"/>
      <c r="I55" s="232"/>
    </row>
    <row r="56" spans="1:9" ht="15.75" x14ac:dyDescent="0.25">
      <c r="A56" s="259"/>
      <c r="B56" s="264"/>
      <c r="C56" s="281"/>
      <c r="D56" s="281"/>
      <c r="E56" s="267"/>
      <c r="F56" s="267"/>
      <c r="G56" s="263"/>
      <c r="H56" s="263"/>
      <c r="I56" s="232"/>
    </row>
    <row r="57" spans="1:9" ht="15.75" x14ac:dyDescent="0.25">
      <c r="A57" s="259"/>
      <c r="B57" s="266"/>
      <c r="C57" s="270" t="s">
        <v>602</v>
      </c>
      <c r="D57" s="266"/>
      <c r="E57" s="267"/>
      <c r="F57" s="267"/>
      <c r="G57" s="265"/>
      <c r="H57" s="265"/>
      <c r="I57" s="229"/>
    </row>
    <row r="58" spans="1:9" x14ac:dyDescent="0.25">
      <c r="B58" s="228"/>
      <c r="C58" s="232"/>
      <c r="D58" s="230"/>
      <c r="E58" s="231"/>
      <c r="F58" s="231"/>
      <c r="G58" s="229"/>
      <c r="H58" s="229"/>
      <c r="I58" s="229"/>
    </row>
    <row r="59" spans="1:9" x14ac:dyDescent="0.25">
      <c r="B59" s="228"/>
      <c r="C59" s="271"/>
      <c r="D59" s="230"/>
      <c r="E59" s="231"/>
      <c r="F59" s="231"/>
      <c r="G59" s="229"/>
      <c r="H59" s="229"/>
      <c r="I59" s="229"/>
    </row>
    <row r="60" spans="1:9" x14ac:dyDescent="0.25">
      <c r="B60" s="228"/>
      <c r="C60" s="271"/>
      <c r="D60" s="230"/>
      <c r="E60" s="231"/>
      <c r="F60" s="231"/>
      <c r="G60" s="229"/>
      <c r="H60" s="229"/>
      <c r="I60" s="229"/>
    </row>
    <row r="61" spans="1:9" x14ac:dyDescent="0.25">
      <c r="B61" s="228"/>
      <c r="C61" s="531"/>
      <c r="D61" s="531"/>
      <c r="G61" s="273"/>
      <c r="H61" s="273"/>
      <c r="I61" s="273"/>
    </row>
    <row r="62" spans="1:9" x14ac:dyDescent="0.25">
      <c r="B62" s="228"/>
      <c r="C62" s="532"/>
      <c r="D62" s="532"/>
      <c r="E62" s="230"/>
      <c r="F62" s="230"/>
      <c r="G62" s="229"/>
      <c r="H62" s="229"/>
      <c r="I62" s="229"/>
    </row>
    <row r="63" spans="1:9" x14ac:dyDescent="0.25">
      <c r="B63" s="228"/>
      <c r="C63" s="229"/>
      <c r="D63" s="230"/>
      <c r="E63" s="231"/>
      <c r="F63" s="231"/>
      <c r="G63" s="232"/>
      <c r="H63" s="232"/>
    </row>
    <row r="64" spans="1:9" ht="15.75" x14ac:dyDescent="0.25">
      <c r="B64" s="533"/>
      <c r="C64" s="533"/>
      <c r="D64" s="533"/>
      <c r="E64" s="533"/>
      <c r="F64" s="533"/>
      <c r="G64" s="533"/>
      <c r="H64" s="277"/>
    </row>
  </sheetData>
  <mergeCells count="60">
    <mergeCell ref="C61:D61"/>
    <mergeCell ref="C62:D62"/>
    <mergeCell ref="B64:G64"/>
    <mergeCell ref="H43:H44"/>
    <mergeCell ref="I43:I44"/>
    <mergeCell ref="B49:G49"/>
    <mergeCell ref="C53:D53"/>
    <mergeCell ref="E54:G54"/>
    <mergeCell ref="C55:D55"/>
    <mergeCell ref="H38:H39"/>
    <mergeCell ref="I38:I39"/>
    <mergeCell ref="B40:B46"/>
    <mergeCell ref="C40:C46"/>
    <mergeCell ref="D40:D46"/>
    <mergeCell ref="E40:E46"/>
    <mergeCell ref="F40:F46"/>
    <mergeCell ref="G40:G46"/>
    <mergeCell ref="H40:H41"/>
    <mergeCell ref="I40:I41"/>
    <mergeCell ref="B37:B39"/>
    <mergeCell ref="C37:C39"/>
    <mergeCell ref="D37:D39"/>
    <mergeCell ref="E37:E39"/>
    <mergeCell ref="F37:F39"/>
    <mergeCell ref="G37:G39"/>
    <mergeCell ref="H22:H26"/>
    <mergeCell ref="I22:I26"/>
    <mergeCell ref="B27:B36"/>
    <mergeCell ref="C27:C36"/>
    <mergeCell ref="D27:D36"/>
    <mergeCell ref="E27:E36"/>
    <mergeCell ref="F27:F36"/>
    <mergeCell ref="G27:G36"/>
    <mergeCell ref="H27:H36"/>
    <mergeCell ref="I27:I36"/>
    <mergeCell ref="B22:B26"/>
    <mergeCell ref="C22:C26"/>
    <mergeCell ref="D22:D26"/>
    <mergeCell ref="E22:E26"/>
    <mergeCell ref="F22:F26"/>
    <mergeCell ref="G22:G26"/>
    <mergeCell ref="G18:G20"/>
    <mergeCell ref="B11:N11"/>
    <mergeCell ref="B13:N13"/>
    <mergeCell ref="B14:N14"/>
    <mergeCell ref="B15:B16"/>
    <mergeCell ref="C15:C16"/>
    <mergeCell ref="D15:D16"/>
    <mergeCell ref="F15:N15"/>
    <mergeCell ref="B18:B20"/>
    <mergeCell ref="C18:C20"/>
    <mergeCell ref="D18:D20"/>
    <mergeCell ref="E18:E20"/>
    <mergeCell ref="F18:F20"/>
    <mergeCell ref="B10:N10"/>
    <mergeCell ref="B2:N2"/>
    <mergeCell ref="B3:N3"/>
    <mergeCell ref="B4:N4"/>
    <mergeCell ref="B8:N8"/>
    <mergeCell ref="B9:N9"/>
  </mergeCells>
  <pageMargins left="0.7" right="0.7" top="0.75" bottom="0.75" header="0.3" footer="0.3"/>
  <drawing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45"/>
  <sheetViews>
    <sheetView topLeftCell="A14" zoomScale="30" zoomScaleNormal="30" workbookViewId="0">
      <selection activeCell="J18" sqref="J18"/>
    </sheetView>
  </sheetViews>
  <sheetFormatPr baseColWidth="10" defaultColWidth="11.42578125" defaultRowHeight="12.75" x14ac:dyDescent="0.2"/>
  <cols>
    <col min="1" max="1" width="10" style="344" customWidth="1"/>
    <col min="2" max="2" width="108.140625" style="351" customWidth="1"/>
    <col min="3" max="3" width="24.85546875" style="352" customWidth="1"/>
    <col min="4" max="4" width="29.140625" style="351" customWidth="1"/>
    <col min="5" max="5" width="24.85546875" style="352" customWidth="1"/>
    <col min="6" max="6" width="67.7109375" style="351" customWidth="1"/>
    <col min="7" max="7" width="28.140625" style="352" customWidth="1"/>
    <col min="8" max="8" width="40.5703125" style="351" customWidth="1"/>
    <col min="9" max="9" width="28.140625" style="352" customWidth="1"/>
    <col min="10" max="10" width="65.7109375" style="351" customWidth="1"/>
    <col min="11" max="11" width="17.140625" style="353" customWidth="1"/>
    <col min="12" max="12" width="33.42578125" style="343" customWidth="1"/>
    <col min="13" max="13" width="17.5703125" style="343" customWidth="1"/>
    <col min="14" max="14" width="60.42578125" style="343" customWidth="1"/>
    <col min="15" max="15" width="17.140625" style="343" customWidth="1"/>
    <col min="16" max="16" width="58" style="343" customWidth="1"/>
    <col min="17" max="16384" width="11.42578125" style="309"/>
  </cols>
  <sheetData>
    <row r="1" spans="1:16" s="308" customFormat="1" ht="38.1" customHeight="1" x14ac:dyDescent="0.25">
      <c r="A1" s="307"/>
      <c r="B1" s="546" t="s">
        <v>28</v>
      </c>
      <c r="C1" s="546"/>
      <c r="D1" s="546"/>
      <c r="E1" s="546"/>
      <c r="F1" s="546"/>
      <c r="G1" s="546"/>
      <c r="H1" s="546"/>
      <c r="I1" s="546"/>
      <c r="J1" s="546"/>
      <c r="K1" s="546"/>
      <c r="L1" s="546"/>
      <c r="M1" s="546"/>
      <c r="N1" s="546"/>
      <c r="O1" s="546"/>
      <c r="P1" s="546"/>
    </row>
    <row r="2" spans="1:16" s="308" customFormat="1" ht="31.5" customHeight="1" x14ac:dyDescent="0.25">
      <c r="A2" s="307"/>
      <c r="B2" s="546" t="s">
        <v>624</v>
      </c>
      <c r="C2" s="546"/>
      <c r="D2" s="546"/>
      <c r="E2" s="546"/>
      <c r="F2" s="546"/>
      <c r="G2" s="546"/>
      <c r="H2" s="546"/>
      <c r="I2" s="546"/>
      <c r="J2" s="546"/>
      <c r="K2" s="546"/>
      <c r="L2" s="546"/>
      <c r="M2" s="546"/>
      <c r="N2" s="546"/>
      <c r="O2" s="546"/>
      <c r="P2" s="546"/>
    </row>
    <row r="3" spans="1:16" s="308" customFormat="1" ht="30.6" customHeight="1" x14ac:dyDescent="0.25">
      <c r="A3" s="307"/>
      <c r="B3" s="546" t="s">
        <v>625</v>
      </c>
      <c r="C3" s="546"/>
      <c r="D3" s="546"/>
      <c r="E3" s="546"/>
      <c r="F3" s="546"/>
      <c r="G3" s="546"/>
      <c r="H3" s="546"/>
      <c r="I3" s="546"/>
      <c r="J3" s="546"/>
      <c r="K3" s="546"/>
      <c r="L3" s="546"/>
      <c r="M3" s="546"/>
      <c r="N3" s="546"/>
      <c r="O3" s="546"/>
      <c r="P3" s="546"/>
    </row>
    <row r="4" spans="1:16" s="308" customFormat="1" ht="41.1" customHeight="1" x14ac:dyDescent="0.25">
      <c r="A4" s="307"/>
      <c r="B4" s="547" t="s">
        <v>626</v>
      </c>
      <c r="C4" s="547"/>
      <c r="D4" s="547"/>
      <c r="E4" s="547"/>
      <c r="F4" s="547"/>
      <c r="G4" s="547"/>
      <c r="H4" s="547"/>
      <c r="I4" s="547"/>
      <c r="J4" s="547"/>
      <c r="K4" s="547"/>
      <c r="L4" s="547"/>
      <c r="M4" s="547"/>
      <c r="N4" s="547"/>
      <c r="O4" s="547"/>
      <c r="P4" s="547"/>
    </row>
    <row r="5" spans="1:16" s="308" customFormat="1" ht="41.1" customHeight="1" x14ac:dyDescent="0.25">
      <c r="A5" s="307"/>
      <c r="B5" s="548" t="s">
        <v>627</v>
      </c>
      <c r="C5" s="548"/>
      <c r="D5" s="548"/>
      <c r="E5" s="548"/>
      <c r="F5" s="548"/>
      <c r="G5" s="548"/>
      <c r="H5" s="548"/>
      <c r="I5" s="548"/>
      <c r="J5" s="548"/>
      <c r="K5" s="548"/>
      <c r="L5" s="548"/>
      <c r="M5" s="548"/>
      <c r="N5" s="548"/>
      <c r="O5" s="548"/>
      <c r="P5" s="548"/>
    </row>
    <row r="6" spans="1:16" s="308" customFormat="1" ht="108.75" customHeight="1" x14ac:dyDescent="0.25">
      <c r="A6" s="307"/>
      <c r="B6" s="538" t="s">
        <v>628</v>
      </c>
      <c r="C6" s="539"/>
      <c r="D6" s="539"/>
      <c r="E6" s="539"/>
      <c r="F6" s="539"/>
      <c r="G6" s="539"/>
      <c r="H6" s="539"/>
      <c r="I6" s="539"/>
      <c r="J6" s="539"/>
      <c r="K6" s="539"/>
      <c r="L6" s="539"/>
      <c r="M6" s="539"/>
      <c r="N6" s="539"/>
      <c r="O6" s="539"/>
      <c r="P6" s="539"/>
    </row>
    <row r="7" spans="1:16" ht="38.450000000000003" customHeight="1" x14ac:dyDescent="0.2">
      <c r="A7" s="540" t="s">
        <v>0</v>
      </c>
      <c r="B7" s="540" t="s">
        <v>30</v>
      </c>
      <c r="C7" s="543">
        <v>1</v>
      </c>
      <c r="D7" s="543"/>
      <c r="E7" s="543">
        <v>2</v>
      </c>
      <c r="F7" s="543"/>
      <c r="G7" s="543">
        <v>3</v>
      </c>
      <c r="H7" s="543"/>
      <c r="I7" s="543">
        <v>4</v>
      </c>
      <c r="J7" s="543"/>
      <c r="K7" s="543">
        <v>5</v>
      </c>
      <c r="L7" s="543"/>
      <c r="M7" s="544">
        <v>6</v>
      </c>
      <c r="N7" s="545"/>
      <c r="O7" s="544">
        <v>7</v>
      </c>
      <c r="P7" s="545"/>
    </row>
    <row r="8" spans="1:16" ht="99" customHeight="1" x14ac:dyDescent="0.2">
      <c r="A8" s="542"/>
      <c r="B8" s="541"/>
      <c r="C8" s="551" t="s">
        <v>388</v>
      </c>
      <c r="D8" s="552"/>
      <c r="E8" s="551" t="s">
        <v>389</v>
      </c>
      <c r="F8" s="552"/>
      <c r="G8" s="551" t="s">
        <v>390</v>
      </c>
      <c r="H8" s="552"/>
      <c r="I8" s="551" t="s">
        <v>391</v>
      </c>
      <c r="J8" s="552"/>
      <c r="K8" s="557" t="s">
        <v>392</v>
      </c>
      <c r="L8" s="557"/>
      <c r="M8" s="551" t="s">
        <v>393</v>
      </c>
      <c r="N8" s="552"/>
      <c r="O8" s="551" t="s">
        <v>394</v>
      </c>
      <c r="P8" s="552"/>
    </row>
    <row r="9" spans="1:16" ht="50.1" customHeight="1" x14ac:dyDescent="0.2">
      <c r="A9" s="541"/>
      <c r="B9" s="310" t="s">
        <v>31</v>
      </c>
      <c r="C9" s="310" t="s">
        <v>32</v>
      </c>
      <c r="D9" s="311" t="s">
        <v>629</v>
      </c>
      <c r="E9" s="310" t="s">
        <v>32</v>
      </c>
      <c r="F9" s="311" t="s">
        <v>629</v>
      </c>
      <c r="G9" s="310" t="s">
        <v>32</v>
      </c>
      <c r="H9" s="311" t="s">
        <v>629</v>
      </c>
      <c r="I9" s="310" t="s">
        <v>32</v>
      </c>
      <c r="J9" s="311" t="s">
        <v>629</v>
      </c>
      <c r="K9" s="310" t="s">
        <v>32</v>
      </c>
      <c r="L9" s="311" t="s">
        <v>629</v>
      </c>
      <c r="M9" s="310" t="s">
        <v>32</v>
      </c>
      <c r="N9" s="311" t="s">
        <v>629</v>
      </c>
      <c r="O9" s="310" t="s">
        <v>32</v>
      </c>
      <c r="P9" s="311" t="s">
        <v>629</v>
      </c>
    </row>
    <row r="10" spans="1:16" ht="52.5" customHeight="1" x14ac:dyDescent="0.2">
      <c r="A10" s="312"/>
      <c r="B10" s="553" t="s">
        <v>630</v>
      </c>
      <c r="C10" s="554"/>
      <c r="D10" s="554"/>
      <c r="E10" s="554"/>
      <c r="F10" s="554"/>
      <c r="G10" s="554"/>
      <c r="H10" s="554"/>
      <c r="I10" s="554"/>
      <c r="J10" s="554"/>
      <c r="K10" s="554"/>
      <c r="L10" s="554"/>
      <c r="M10" s="554"/>
      <c r="N10" s="554"/>
      <c r="O10" s="554"/>
      <c r="P10" s="554"/>
    </row>
    <row r="11" spans="1:16" ht="91.5" customHeight="1" x14ac:dyDescent="0.2">
      <c r="A11" s="310">
        <v>1</v>
      </c>
      <c r="B11" s="313" t="s">
        <v>631</v>
      </c>
      <c r="C11" s="314" t="s">
        <v>406</v>
      </c>
      <c r="D11" s="315"/>
      <c r="E11" s="314" t="s">
        <v>406</v>
      </c>
      <c r="F11" s="314"/>
      <c r="G11" s="314" t="s">
        <v>406</v>
      </c>
      <c r="H11" s="315"/>
      <c r="I11" s="314" t="s">
        <v>406</v>
      </c>
      <c r="J11" s="315"/>
      <c r="K11" s="311" t="s">
        <v>406</v>
      </c>
      <c r="L11" s="311"/>
      <c r="M11" s="311" t="s">
        <v>425</v>
      </c>
      <c r="N11" s="311" t="s">
        <v>632</v>
      </c>
      <c r="O11" s="311" t="s">
        <v>406</v>
      </c>
      <c r="P11" s="311"/>
    </row>
    <row r="12" spans="1:16" ht="50.25" customHeight="1" x14ac:dyDescent="0.2">
      <c r="A12" s="316">
        <v>2</v>
      </c>
      <c r="B12" s="313" t="s">
        <v>491</v>
      </c>
      <c r="C12" s="314" t="s">
        <v>406</v>
      </c>
      <c r="D12" s="315"/>
      <c r="E12" s="314" t="s">
        <v>406</v>
      </c>
      <c r="F12" s="315"/>
      <c r="G12" s="314" t="s">
        <v>406</v>
      </c>
      <c r="H12" s="315"/>
      <c r="I12" s="314" t="s">
        <v>406</v>
      </c>
      <c r="J12" s="315"/>
      <c r="K12" s="311" t="s">
        <v>406</v>
      </c>
      <c r="L12" s="311"/>
      <c r="M12" s="311" t="s">
        <v>425</v>
      </c>
      <c r="N12" s="311" t="s">
        <v>633</v>
      </c>
      <c r="O12" s="311" t="s">
        <v>406</v>
      </c>
      <c r="P12" s="311"/>
    </row>
    <row r="13" spans="1:16" ht="169.5" customHeight="1" x14ac:dyDescent="0.2">
      <c r="A13" s="310">
        <v>3</v>
      </c>
      <c r="B13" s="313" t="s">
        <v>634</v>
      </c>
      <c r="C13" s="314" t="s">
        <v>635</v>
      </c>
      <c r="D13" s="315"/>
      <c r="E13" s="317" t="s">
        <v>425</v>
      </c>
      <c r="F13" s="318" t="s">
        <v>636</v>
      </c>
      <c r="G13" s="314" t="s">
        <v>406</v>
      </c>
      <c r="H13" s="315"/>
      <c r="I13" s="310" t="s">
        <v>406</v>
      </c>
      <c r="J13" s="315" t="s">
        <v>637</v>
      </c>
      <c r="K13" s="311" t="s">
        <v>406</v>
      </c>
      <c r="L13" s="311"/>
      <c r="M13" s="311" t="s">
        <v>406</v>
      </c>
      <c r="N13" s="311"/>
      <c r="O13" s="311" t="s">
        <v>425</v>
      </c>
      <c r="P13" s="311" t="s">
        <v>638</v>
      </c>
    </row>
    <row r="14" spans="1:16" ht="36.75" customHeight="1" x14ac:dyDescent="0.2">
      <c r="A14" s="310">
        <v>4</v>
      </c>
      <c r="B14" s="313" t="s">
        <v>639</v>
      </c>
      <c r="C14" s="314" t="s">
        <v>406</v>
      </c>
      <c r="D14" s="315"/>
      <c r="E14" s="314" t="s">
        <v>406</v>
      </c>
      <c r="F14" s="315"/>
      <c r="G14" s="314" t="s">
        <v>406</v>
      </c>
      <c r="H14" s="315"/>
      <c r="I14" s="314" t="s">
        <v>406</v>
      </c>
      <c r="J14" s="315"/>
      <c r="K14" s="311" t="s">
        <v>406</v>
      </c>
      <c r="L14" s="311"/>
      <c r="M14" s="311" t="s">
        <v>406</v>
      </c>
      <c r="N14" s="311"/>
      <c r="O14" s="311" t="s">
        <v>406</v>
      </c>
      <c r="P14" s="311"/>
    </row>
    <row r="15" spans="1:16" ht="92.25" customHeight="1" x14ac:dyDescent="0.2">
      <c r="A15" s="316">
        <v>5</v>
      </c>
      <c r="B15" s="319" t="s">
        <v>640</v>
      </c>
      <c r="C15" s="314" t="s">
        <v>406</v>
      </c>
      <c r="D15" s="315"/>
      <c r="E15" s="314" t="s">
        <v>406</v>
      </c>
      <c r="F15" s="315"/>
      <c r="G15" s="314" t="s">
        <v>406</v>
      </c>
      <c r="H15" s="315"/>
      <c r="I15" s="314" t="s">
        <v>406</v>
      </c>
      <c r="J15" s="315"/>
      <c r="K15" s="311" t="s">
        <v>406</v>
      </c>
      <c r="L15" s="311"/>
      <c r="M15" s="311" t="s">
        <v>406</v>
      </c>
      <c r="N15" s="311"/>
      <c r="O15" s="311" t="s">
        <v>406</v>
      </c>
      <c r="P15" s="311"/>
    </row>
    <row r="16" spans="1:16" ht="33" customHeight="1" x14ac:dyDescent="0.2">
      <c r="A16" s="310">
        <v>6</v>
      </c>
      <c r="B16" s="313" t="s">
        <v>641</v>
      </c>
      <c r="C16" s="314" t="s">
        <v>406</v>
      </c>
      <c r="D16" s="315"/>
      <c r="E16" s="314" t="s">
        <v>406</v>
      </c>
      <c r="F16" s="315"/>
      <c r="G16" s="314" t="s">
        <v>406</v>
      </c>
      <c r="H16" s="315"/>
      <c r="I16" s="314" t="s">
        <v>406</v>
      </c>
      <c r="J16" s="315"/>
      <c r="K16" s="311" t="s">
        <v>406</v>
      </c>
      <c r="L16" s="311"/>
      <c r="M16" s="311" t="s">
        <v>406</v>
      </c>
      <c r="N16" s="311"/>
      <c r="O16" s="311" t="s">
        <v>406</v>
      </c>
      <c r="P16" s="311"/>
    </row>
    <row r="17" spans="1:16" ht="54" x14ac:dyDescent="0.2">
      <c r="A17" s="310">
        <v>7</v>
      </c>
      <c r="B17" s="319" t="s">
        <v>642</v>
      </c>
      <c r="C17" s="320" t="s">
        <v>406</v>
      </c>
      <c r="D17" s="318"/>
      <c r="E17" s="320" t="s">
        <v>406</v>
      </c>
      <c r="F17" s="318"/>
      <c r="G17" s="320" t="s">
        <v>406</v>
      </c>
      <c r="H17" s="318"/>
      <c r="I17" s="320" t="s">
        <v>406</v>
      </c>
      <c r="J17" s="318"/>
      <c r="K17" s="311" t="s">
        <v>406</v>
      </c>
      <c r="L17" s="311"/>
      <c r="M17" s="311" t="s">
        <v>406</v>
      </c>
      <c r="N17" s="311"/>
      <c r="O17" s="311" t="s">
        <v>406</v>
      </c>
      <c r="P17" s="311"/>
    </row>
    <row r="18" spans="1:16" ht="63" customHeight="1" x14ac:dyDescent="0.2">
      <c r="A18" s="316">
        <v>8</v>
      </c>
      <c r="B18" s="313" t="s">
        <v>643</v>
      </c>
      <c r="C18" s="314" t="s">
        <v>406</v>
      </c>
      <c r="D18" s="315"/>
      <c r="E18" s="314" t="s">
        <v>406</v>
      </c>
      <c r="F18" s="315"/>
      <c r="G18" s="314" t="s">
        <v>406</v>
      </c>
      <c r="H18" s="315"/>
      <c r="I18" s="314" t="s">
        <v>406</v>
      </c>
      <c r="J18" s="315"/>
      <c r="K18" s="311" t="s">
        <v>406</v>
      </c>
      <c r="L18" s="321"/>
      <c r="M18" s="321" t="s">
        <v>406</v>
      </c>
      <c r="N18" s="321"/>
      <c r="O18" s="311" t="s">
        <v>406</v>
      </c>
      <c r="P18" s="311"/>
    </row>
    <row r="19" spans="1:16" ht="153.75" customHeight="1" x14ac:dyDescent="0.2">
      <c r="A19" s="310">
        <v>9</v>
      </c>
      <c r="B19" s="319" t="s">
        <v>644</v>
      </c>
      <c r="C19" s="320" t="s">
        <v>406</v>
      </c>
      <c r="D19" s="318"/>
      <c r="E19" s="317" t="s">
        <v>425</v>
      </c>
      <c r="F19" s="318" t="s">
        <v>645</v>
      </c>
      <c r="G19" s="320" t="s">
        <v>406</v>
      </c>
      <c r="H19" s="318"/>
      <c r="I19" s="314" t="s">
        <v>406</v>
      </c>
      <c r="J19" s="318"/>
      <c r="K19" s="311" t="s">
        <v>406</v>
      </c>
      <c r="L19" s="311"/>
      <c r="M19" s="311" t="s">
        <v>406</v>
      </c>
      <c r="N19" s="311"/>
      <c r="O19" s="311" t="s">
        <v>406</v>
      </c>
      <c r="P19" s="311"/>
    </row>
    <row r="20" spans="1:16" ht="54" x14ac:dyDescent="0.2">
      <c r="A20" s="310">
        <v>10</v>
      </c>
      <c r="B20" s="322" t="s">
        <v>646</v>
      </c>
      <c r="C20" s="323" t="s">
        <v>406</v>
      </c>
      <c r="D20" s="324"/>
      <c r="E20" s="323" t="s">
        <v>406</v>
      </c>
      <c r="F20" s="324"/>
      <c r="G20" s="323" t="s">
        <v>406</v>
      </c>
      <c r="H20" s="324"/>
      <c r="I20" s="323" t="s">
        <v>406</v>
      </c>
      <c r="J20" s="324"/>
      <c r="K20" s="311" t="s">
        <v>406</v>
      </c>
      <c r="L20" s="325"/>
      <c r="M20" s="325" t="s">
        <v>406</v>
      </c>
      <c r="N20" s="325"/>
      <c r="O20" s="311" t="s">
        <v>406</v>
      </c>
      <c r="P20" s="325"/>
    </row>
    <row r="21" spans="1:16" ht="34.5" customHeight="1" x14ac:dyDescent="0.2">
      <c r="A21" s="316">
        <v>11</v>
      </c>
      <c r="B21" s="326" t="s">
        <v>647</v>
      </c>
      <c r="C21" s="327" t="s">
        <v>406</v>
      </c>
      <c r="D21" s="328"/>
      <c r="E21" s="327" t="s">
        <v>406</v>
      </c>
      <c r="F21" s="328"/>
      <c r="G21" s="327" t="s">
        <v>406</v>
      </c>
      <c r="H21" s="328"/>
      <c r="I21" s="327" t="s">
        <v>406</v>
      </c>
      <c r="J21" s="328"/>
      <c r="K21" s="311" t="s">
        <v>406</v>
      </c>
      <c r="L21" s="325"/>
      <c r="M21" s="325" t="s">
        <v>406</v>
      </c>
      <c r="N21" s="325"/>
      <c r="O21" s="311" t="s">
        <v>406</v>
      </c>
      <c r="P21" s="325"/>
    </row>
    <row r="22" spans="1:16" s="329" customFormat="1" ht="46.5" customHeight="1" x14ac:dyDescent="0.25">
      <c r="A22" s="555" t="s">
        <v>34</v>
      </c>
      <c r="B22" s="555"/>
      <c r="C22" s="556" t="s">
        <v>648</v>
      </c>
      <c r="D22" s="556"/>
      <c r="E22" s="549" t="s">
        <v>649</v>
      </c>
      <c r="F22" s="550"/>
      <c r="G22" s="556" t="s">
        <v>648</v>
      </c>
      <c r="H22" s="556"/>
      <c r="I22" s="556" t="s">
        <v>648</v>
      </c>
      <c r="J22" s="556"/>
      <c r="K22" s="556" t="s">
        <v>648</v>
      </c>
      <c r="L22" s="556"/>
      <c r="M22" s="549" t="s">
        <v>490</v>
      </c>
      <c r="N22" s="550"/>
      <c r="O22" s="549" t="s">
        <v>649</v>
      </c>
      <c r="P22" s="550"/>
    </row>
    <row r="23" spans="1:16" ht="20.25" x14ac:dyDescent="0.2">
      <c r="A23" s="330"/>
      <c r="B23" s="331"/>
      <c r="C23" s="332"/>
      <c r="D23" s="331"/>
      <c r="E23" s="332"/>
      <c r="F23" s="331"/>
      <c r="G23" s="332"/>
      <c r="H23" s="331"/>
      <c r="I23" s="332"/>
      <c r="J23" s="331"/>
      <c r="K23" s="333"/>
      <c r="L23" s="334"/>
      <c r="M23" s="334"/>
      <c r="N23" s="334"/>
      <c r="O23" s="334"/>
      <c r="P23" s="334"/>
    </row>
    <row r="24" spans="1:16" ht="18.75" customHeight="1" x14ac:dyDescent="0.2">
      <c r="A24" s="330"/>
      <c r="B24" s="334"/>
      <c r="C24" s="333"/>
      <c r="D24" s="334"/>
      <c r="E24" s="333"/>
      <c r="F24" s="334"/>
      <c r="G24" s="333"/>
      <c r="H24" s="334"/>
      <c r="I24" s="333"/>
      <c r="J24" s="334"/>
      <c r="K24" s="335"/>
      <c r="L24" s="334"/>
      <c r="M24" s="334"/>
      <c r="N24" s="334"/>
      <c r="O24" s="334"/>
      <c r="P24" s="334"/>
    </row>
    <row r="25" spans="1:16" ht="12.75" customHeight="1" x14ac:dyDescent="0.2">
      <c r="A25" s="330"/>
      <c r="B25" s="331"/>
      <c r="C25" s="332"/>
      <c r="D25" s="331"/>
      <c r="E25" s="332"/>
      <c r="F25" s="331"/>
      <c r="G25" s="332"/>
      <c r="H25" s="331"/>
      <c r="I25" s="332"/>
      <c r="J25" s="331"/>
      <c r="K25" s="332"/>
      <c r="L25" s="334"/>
      <c r="M25" s="334"/>
      <c r="N25" s="334"/>
      <c r="O25" s="334"/>
      <c r="P25" s="334"/>
    </row>
    <row r="26" spans="1:16" ht="17.25" customHeight="1" x14ac:dyDescent="0.2">
      <c r="A26" s="330"/>
      <c r="B26" s="336"/>
      <c r="C26" s="337"/>
      <c r="D26" s="336"/>
      <c r="E26" s="337"/>
      <c r="F26" s="336"/>
      <c r="G26" s="337"/>
      <c r="H26" s="336"/>
      <c r="I26" s="337"/>
      <c r="J26" s="336"/>
      <c r="K26" s="337"/>
      <c r="L26" s="334"/>
      <c r="M26" s="334"/>
      <c r="N26" s="334"/>
      <c r="O26" s="334"/>
      <c r="P26" s="334"/>
    </row>
    <row r="27" spans="1:16" ht="22.5" customHeight="1" x14ac:dyDescent="0.3">
      <c r="A27" s="330"/>
      <c r="B27" s="338" t="s">
        <v>37</v>
      </c>
      <c r="C27" s="339"/>
      <c r="D27" s="338"/>
      <c r="E27" s="339"/>
      <c r="F27" s="338"/>
      <c r="G27" s="339"/>
      <c r="H27" s="338"/>
      <c r="I27" s="339"/>
      <c r="J27" s="338"/>
      <c r="K27" s="333"/>
      <c r="L27" s="334"/>
      <c r="M27" s="334"/>
      <c r="N27" s="334"/>
      <c r="O27" s="340"/>
      <c r="P27" s="334"/>
    </row>
    <row r="28" spans="1:16" ht="22.5" customHeight="1" x14ac:dyDescent="0.3">
      <c r="A28" s="330"/>
      <c r="B28" s="338" t="s">
        <v>38</v>
      </c>
      <c r="C28" s="339"/>
      <c r="D28" s="338"/>
      <c r="E28" s="339"/>
      <c r="F28" s="338"/>
      <c r="G28" s="339"/>
      <c r="H28" s="338"/>
      <c r="I28" s="339"/>
      <c r="J28" s="338"/>
      <c r="K28" s="333"/>
      <c r="L28" s="334"/>
      <c r="M28" s="334"/>
      <c r="N28" s="334"/>
      <c r="O28" s="340"/>
      <c r="P28" s="334"/>
    </row>
    <row r="29" spans="1:16" ht="22.5" customHeight="1" x14ac:dyDescent="0.3">
      <c r="A29" s="330"/>
      <c r="B29" s="338" t="s">
        <v>39</v>
      </c>
      <c r="C29" s="339"/>
      <c r="D29" s="338"/>
      <c r="E29" s="339"/>
      <c r="F29" s="338"/>
      <c r="G29" s="339"/>
      <c r="H29" s="338"/>
      <c r="I29" s="339"/>
      <c r="J29" s="338"/>
      <c r="K29" s="333"/>
      <c r="L29" s="340"/>
      <c r="M29" s="340"/>
      <c r="N29" s="340"/>
      <c r="O29" s="340"/>
      <c r="P29" s="340"/>
    </row>
    <row r="30" spans="1:16" ht="20.45" customHeight="1" x14ac:dyDescent="0.3">
      <c r="A30" s="330"/>
      <c r="B30" s="341" t="s">
        <v>650</v>
      </c>
      <c r="C30" s="342"/>
      <c r="D30" s="341"/>
      <c r="E30" s="342"/>
      <c r="F30" s="341"/>
      <c r="G30" s="342"/>
      <c r="H30" s="341"/>
      <c r="I30" s="342"/>
      <c r="J30" s="341"/>
      <c r="K30" s="342"/>
      <c r="L30" s="340"/>
      <c r="M30" s="340"/>
      <c r="N30" s="340"/>
      <c r="P30" s="340"/>
    </row>
    <row r="31" spans="1:16" ht="14.25" customHeight="1" x14ac:dyDescent="0.3">
      <c r="A31" s="330"/>
      <c r="B31" s="341"/>
      <c r="C31" s="342"/>
      <c r="D31" s="341"/>
      <c r="E31" s="342"/>
      <c r="F31" s="341"/>
      <c r="G31" s="342"/>
      <c r="H31" s="341"/>
      <c r="I31" s="342"/>
      <c r="J31" s="341"/>
      <c r="K31" s="342"/>
      <c r="L31" s="340"/>
      <c r="M31" s="340"/>
      <c r="N31" s="340"/>
      <c r="O31" s="340"/>
      <c r="P31" s="340"/>
    </row>
    <row r="32" spans="1:16" ht="14.25" customHeight="1" x14ac:dyDescent="0.2">
      <c r="B32" s="345"/>
      <c r="C32" s="346"/>
      <c r="D32" s="345"/>
      <c r="E32" s="346"/>
      <c r="F32" s="345"/>
      <c r="G32" s="346"/>
      <c r="H32" s="345"/>
      <c r="I32" s="346"/>
      <c r="J32" s="345"/>
      <c r="K32" s="346"/>
      <c r="L32" s="345"/>
      <c r="M32" s="345"/>
      <c r="N32" s="345"/>
      <c r="O32" s="345"/>
      <c r="P32" s="345"/>
    </row>
    <row r="33" spans="1:16" ht="14.25" customHeight="1" x14ac:dyDescent="0.25">
      <c r="B33" s="347"/>
      <c r="C33" s="348"/>
      <c r="D33" s="347"/>
      <c r="E33" s="348"/>
      <c r="F33" s="347"/>
      <c r="G33" s="348"/>
      <c r="H33" s="347"/>
      <c r="I33" s="348"/>
      <c r="J33" s="347"/>
      <c r="K33" s="348"/>
      <c r="L33" s="349"/>
      <c r="M33" s="349"/>
      <c r="N33" s="349"/>
      <c r="O33" s="349"/>
      <c r="P33" s="349"/>
    </row>
    <row r="34" spans="1:16" ht="14.25" customHeight="1" x14ac:dyDescent="0.25">
      <c r="B34" s="347"/>
      <c r="C34" s="348"/>
      <c r="D34" s="347"/>
      <c r="E34" s="348"/>
      <c r="F34" s="347"/>
      <c r="G34" s="348"/>
      <c r="H34" s="347"/>
      <c r="I34" s="348"/>
      <c r="J34" s="347"/>
      <c r="K34" s="348"/>
      <c r="L34" s="349"/>
      <c r="M34" s="349"/>
      <c r="N34" s="349"/>
      <c r="O34" s="349"/>
      <c r="P34" s="349"/>
    </row>
    <row r="35" spans="1:16" ht="14.25" customHeight="1" x14ac:dyDescent="0.25">
      <c r="B35" s="347"/>
      <c r="C35" s="348"/>
      <c r="D35" s="347"/>
      <c r="E35" s="348"/>
      <c r="F35" s="347"/>
      <c r="G35" s="348"/>
      <c r="H35" s="347"/>
      <c r="I35" s="348"/>
      <c r="J35" s="347"/>
      <c r="K35" s="350"/>
      <c r="L35" s="349"/>
      <c r="M35" s="349"/>
      <c r="N35" s="349"/>
      <c r="O35" s="349"/>
      <c r="P35" s="349"/>
    </row>
    <row r="41" spans="1:16" s="351" customFormat="1" x14ac:dyDescent="0.25">
      <c r="A41" s="344"/>
      <c r="C41" s="352"/>
      <c r="E41" s="352"/>
      <c r="G41" s="352"/>
      <c r="I41" s="352"/>
      <c r="K41" s="353"/>
      <c r="L41" s="343"/>
      <c r="M41" s="343"/>
      <c r="N41" s="343"/>
      <c r="O41" s="343"/>
      <c r="P41" s="343"/>
    </row>
    <row r="42" spans="1:16" s="351" customFormat="1" x14ac:dyDescent="0.25">
      <c r="A42" s="344"/>
      <c r="C42" s="352"/>
      <c r="E42" s="352"/>
      <c r="G42" s="352"/>
      <c r="I42" s="352"/>
      <c r="K42" s="353"/>
      <c r="L42" s="343"/>
      <c r="M42" s="343"/>
      <c r="N42" s="343"/>
      <c r="O42" s="343"/>
      <c r="P42" s="343"/>
    </row>
    <row r="43" spans="1:16" s="351" customFormat="1" x14ac:dyDescent="0.25">
      <c r="A43" s="344"/>
      <c r="C43" s="352"/>
      <c r="E43" s="352"/>
      <c r="G43" s="352"/>
      <c r="I43" s="352"/>
      <c r="K43" s="353"/>
      <c r="L43" s="343"/>
      <c r="M43" s="343"/>
      <c r="N43" s="343"/>
      <c r="O43" s="343"/>
      <c r="P43" s="343"/>
    </row>
    <row r="44" spans="1:16" s="351" customFormat="1" x14ac:dyDescent="0.25">
      <c r="A44" s="344"/>
      <c r="C44" s="352"/>
      <c r="E44" s="352"/>
      <c r="G44" s="352"/>
      <c r="I44" s="352"/>
      <c r="K44" s="353"/>
      <c r="L44" s="343"/>
      <c r="M44" s="343"/>
      <c r="N44" s="343"/>
      <c r="O44" s="343"/>
      <c r="P44" s="343"/>
    </row>
    <row r="45" spans="1:16" s="351" customFormat="1" x14ac:dyDescent="0.25">
      <c r="A45" s="344"/>
      <c r="C45" s="352"/>
      <c r="E45" s="352"/>
      <c r="G45" s="352"/>
      <c r="I45" s="352"/>
      <c r="K45" s="353"/>
      <c r="L45" s="343"/>
      <c r="M45" s="343"/>
      <c r="N45" s="343"/>
      <c r="O45" s="343"/>
      <c r="P45" s="343"/>
    </row>
  </sheetData>
  <mergeCells count="31">
    <mergeCell ref="O22:P22"/>
    <mergeCell ref="M8:N8"/>
    <mergeCell ref="O8:P8"/>
    <mergeCell ref="B10:P10"/>
    <mergeCell ref="A22:B22"/>
    <mergeCell ref="C22:D22"/>
    <mergeCell ref="E22:F22"/>
    <mergeCell ref="G22:H22"/>
    <mergeCell ref="I22:J22"/>
    <mergeCell ref="K22:L22"/>
    <mergeCell ref="M22:N22"/>
    <mergeCell ref="C8:D8"/>
    <mergeCell ref="E8:F8"/>
    <mergeCell ref="G8:H8"/>
    <mergeCell ref="I8:J8"/>
    <mergeCell ref="K8:L8"/>
    <mergeCell ref="B1:P1"/>
    <mergeCell ref="B2:P2"/>
    <mergeCell ref="B3:P3"/>
    <mergeCell ref="B4:P4"/>
    <mergeCell ref="B5:P5"/>
    <mergeCell ref="B6:P6"/>
    <mergeCell ref="B7:B8"/>
    <mergeCell ref="A7:A9"/>
    <mergeCell ref="C7:D7"/>
    <mergeCell ref="E7:F7"/>
    <mergeCell ref="G7:H7"/>
    <mergeCell ref="I7:J7"/>
    <mergeCell ref="K7:L7"/>
    <mergeCell ref="M7:N7"/>
    <mergeCell ref="O7:P7"/>
  </mergeCells>
  <conditionalFormatting sqref="K20:K21 O20:O21 K11:P19">
    <cfRule type="cellIs" dxfId="303" priority="7" operator="equal">
      <formula>"NO"</formula>
    </cfRule>
  </conditionalFormatting>
  <conditionalFormatting sqref="K22:M22">
    <cfRule type="cellIs" dxfId="302" priority="6" operator="equal">
      <formula>"NO HABIL"</formula>
    </cfRule>
  </conditionalFormatting>
  <conditionalFormatting sqref="C22:D22">
    <cfRule type="cellIs" dxfId="301" priority="5" operator="equal">
      <formula>"NO HABIL"</formula>
    </cfRule>
  </conditionalFormatting>
  <conditionalFormatting sqref="G22:H22">
    <cfRule type="cellIs" dxfId="300" priority="4" operator="equal">
      <formula>"NO HABIL"</formula>
    </cfRule>
  </conditionalFormatting>
  <conditionalFormatting sqref="E22">
    <cfRule type="cellIs" dxfId="299" priority="3" operator="equal">
      <formula>"NO HABIL"</formula>
    </cfRule>
  </conditionalFormatting>
  <conditionalFormatting sqref="O22">
    <cfRule type="cellIs" dxfId="298" priority="2" operator="equal">
      <formula>"NO HABIL"</formula>
    </cfRule>
  </conditionalFormatting>
  <conditionalFormatting sqref="I22:J22">
    <cfRule type="cellIs" dxfId="297" priority="1" operator="equal">
      <formula>"NO HABIL"</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27"/>
  <sheetViews>
    <sheetView topLeftCell="A10" workbookViewId="0">
      <selection activeCell="D5" sqref="D5"/>
    </sheetView>
  </sheetViews>
  <sheetFormatPr baseColWidth="10" defaultRowHeight="15" x14ac:dyDescent="0.25"/>
  <cols>
    <col min="2" max="2" width="32.85546875" customWidth="1"/>
    <col min="3" max="3" width="15.85546875" customWidth="1"/>
    <col min="4" max="4" width="20.85546875" customWidth="1"/>
    <col min="5" max="5" width="13.5703125" customWidth="1"/>
    <col min="6" max="6" width="20.85546875" customWidth="1"/>
    <col min="7" max="7" width="13.5703125" customWidth="1"/>
    <col min="8" max="8" width="20.85546875" customWidth="1"/>
    <col min="9" max="9" width="13.5703125" customWidth="1"/>
    <col min="10" max="10" width="20.85546875" customWidth="1"/>
    <col min="11" max="11" width="13.5703125" customWidth="1"/>
    <col min="12" max="12" width="20.85546875" customWidth="1"/>
    <col min="13" max="13" width="13.5703125" customWidth="1"/>
    <col min="14" max="14" width="20.85546875" customWidth="1"/>
    <col min="15" max="15" width="13.5703125" customWidth="1"/>
    <col min="16" max="16" width="20.85546875" customWidth="1"/>
  </cols>
  <sheetData>
    <row r="1" spans="1:16" ht="15.75" x14ac:dyDescent="0.25">
      <c r="A1" s="558" t="s">
        <v>607</v>
      </c>
      <c r="B1" s="558"/>
      <c r="C1" s="558"/>
      <c r="D1" s="284"/>
      <c r="E1" s="284"/>
      <c r="F1" s="284"/>
      <c r="G1" s="284"/>
      <c r="H1" s="284"/>
      <c r="I1" s="284"/>
      <c r="J1" s="284"/>
      <c r="K1" s="284"/>
      <c r="L1" s="284"/>
      <c r="M1" s="284"/>
      <c r="N1" s="284"/>
      <c r="O1" s="284"/>
      <c r="P1" s="284"/>
    </row>
    <row r="2" spans="1:16" ht="15.75" x14ac:dyDescent="0.25">
      <c r="A2" s="558" t="s">
        <v>608</v>
      </c>
      <c r="B2" s="558"/>
      <c r="C2" s="558"/>
      <c r="D2" s="284"/>
      <c r="E2" s="284"/>
      <c r="F2" s="284"/>
      <c r="G2" s="284"/>
      <c r="H2" s="284"/>
      <c r="I2" s="284"/>
      <c r="J2" s="284"/>
      <c r="K2" s="284"/>
      <c r="L2" s="284"/>
      <c r="M2" s="284"/>
      <c r="N2" s="284"/>
      <c r="O2" s="284"/>
      <c r="P2" s="284"/>
    </row>
    <row r="3" spans="1:16" x14ac:dyDescent="0.25">
      <c r="A3" s="285"/>
      <c r="B3" s="285"/>
    </row>
    <row r="4" spans="1:16" ht="15.75" x14ac:dyDescent="0.25">
      <c r="A4" s="558" t="s">
        <v>609</v>
      </c>
      <c r="B4" s="558"/>
      <c r="C4" s="558"/>
      <c r="D4" s="285"/>
      <c r="E4" s="284"/>
      <c r="F4" s="284"/>
      <c r="G4" s="284"/>
      <c r="H4" s="284"/>
      <c r="I4" s="284"/>
      <c r="J4" s="284"/>
      <c r="K4" s="284"/>
      <c r="L4" s="284"/>
      <c r="M4" s="284"/>
      <c r="N4" s="284"/>
      <c r="O4" s="284"/>
      <c r="P4" s="284"/>
    </row>
    <row r="5" spans="1:16" ht="15.75" x14ac:dyDescent="0.25">
      <c r="A5" s="558" t="s">
        <v>610</v>
      </c>
      <c r="B5" s="558"/>
      <c r="C5" s="558"/>
      <c r="D5" s="284"/>
      <c r="E5" s="284"/>
      <c r="F5" s="284"/>
      <c r="G5" s="284"/>
      <c r="H5" s="284"/>
      <c r="I5" s="284"/>
      <c r="J5" s="284"/>
      <c r="K5" s="284"/>
      <c r="L5" s="284"/>
      <c r="M5" s="284"/>
      <c r="N5" s="284"/>
      <c r="O5" s="284"/>
      <c r="P5" s="284"/>
    </row>
    <row r="6" spans="1:16" x14ac:dyDescent="0.25">
      <c r="A6" s="285"/>
      <c r="B6" s="285"/>
      <c r="C6" s="285"/>
      <c r="D6" s="285"/>
      <c r="E6" s="285"/>
      <c r="F6" s="285"/>
      <c r="G6" s="285"/>
      <c r="H6" s="285"/>
      <c r="I6" s="285"/>
      <c r="J6" s="285"/>
      <c r="K6" s="285"/>
      <c r="L6" s="285"/>
      <c r="M6" s="285"/>
      <c r="N6" s="285"/>
      <c r="O6" s="285"/>
      <c r="P6" s="285"/>
    </row>
    <row r="7" spans="1:16" ht="39" customHeight="1" x14ac:dyDescent="0.25">
      <c r="A7" s="559" t="s">
        <v>611</v>
      </c>
      <c r="B7" s="559"/>
      <c r="C7" s="559"/>
      <c r="D7" s="559"/>
      <c r="E7" s="559"/>
      <c r="F7" s="559"/>
    </row>
    <row r="8" spans="1:16" x14ac:dyDescent="0.25">
      <c r="A8" s="286"/>
      <c r="B8" s="287"/>
      <c r="C8" s="287"/>
      <c r="D8" s="287"/>
      <c r="E8" s="287"/>
      <c r="F8" s="287"/>
      <c r="G8" s="287"/>
      <c r="H8" s="287"/>
      <c r="I8" s="287"/>
      <c r="J8" s="287"/>
      <c r="K8" s="287"/>
      <c r="L8" s="287"/>
      <c r="M8" s="287"/>
      <c r="N8" s="287"/>
      <c r="O8" s="287"/>
      <c r="P8" s="287"/>
    </row>
    <row r="9" spans="1:16" ht="15.75" x14ac:dyDescent="0.25">
      <c r="A9" s="288"/>
      <c r="B9" s="289"/>
      <c r="C9" s="560">
        <v>1</v>
      </c>
      <c r="D9" s="560"/>
      <c r="E9" s="560">
        <v>2</v>
      </c>
      <c r="F9" s="560"/>
      <c r="G9" s="560">
        <v>3</v>
      </c>
      <c r="H9" s="560"/>
      <c r="I9" s="560">
        <v>4</v>
      </c>
      <c r="J9" s="560"/>
      <c r="K9" s="560">
        <v>5</v>
      </c>
      <c r="L9" s="560"/>
      <c r="M9" s="560">
        <v>6</v>
      </c>
      <c r="N9" s="560"/>
      <c r="O9" s="560">
        <v>7</v>
      </c>
      <c r="P9" s="560"/>
    </row>
    <row r="10" spans="1:16" ht="15.75" x14ac:dyDescent="0.25">
      <c r="A10" s="569" t="s">
        <v>0</v>
      </c>
      <c r="B10" s="571" t="s">
        <v>31</v>
      </c>
      <c r="C10" s="563" t="s">
        <v>612</v>
      </c>
      <c r="D10" s="563"/>
      <c r="E10" s="563" t="s">
        <v>613</v>
      </c>
      <c r="F10" s="563"/>
      <c r="G10" s="563" t="s">
        <v>614</v>
      </c>
      <c r="H10" s="563"/>
      <c r="I10" s="563" t="s">
        <v>615</v>
      </c>
      <c r="J10" s="563"/>
      <c r="K10" s="563" t="s">
        <v>389</v>
      </c>
      <c r="L10" s="563"/>
      <c r="M10" s="563" t="s">
        <v>391</v>
      </c>
      <c r="N10" s="563"/>
      <c r="O10" s="563" t="s">
        <v>390</v>
      </c>
      <c r="P10" s="563"/>
    </row>
    <row r="11" spans="1:16" x14ac:dyDescent="0.25">
      <c r="A11" s="570"/>
      <c r="B11" s="572"/>
      <c r="C11" s="290" t="s">
        <v>32</v>
      </c>
      <c r="D11" s="291" t="s">
        <v>33</v>
      </c>
      <c r="E11" s="290" t="s">
        <v>32</v>
      </c>
      <c r="F11" s="291" t="s">
        <v>33</v>
      </c>
      <c r="G11" s="290" t="s">
        <v>32</v>
      </c>
      <c r="H11" s="291" t="s">
        <v>33</v>
      </c>
      <c r="I11" s="290" t="s">
        <v>32</v>
      </c>
      <c r="J11" s="291" t="s">
        <v>33</v>
      </c>
      <c r="K11" s="290" t="s">
        <v>32</v>
      </c>
      <c r="L11" s="291" t="s">
        <v>33</v>
      </c>
      <c r="M11" s="290" t="s">
        <v>32</v>
      </c>
      <c r="N11" s="291" t="s">
        <v>33</v>
      </c>
      <c r="O11" s="290" t="s">
        <v>32</v>
      </c>
      <c r="P11" s="291" t="s">
        <v>33</v>
      </c>
    </row>
    <row r="12" spans="1:16" x14ac:dyDescent="0.25">
      <c r="A12" s="292"/>
      <c r="B12" s="564" t="s">
        <v>616</v>
      </c>
      <c r="C12" s="564"/>
      <c r="D12" s="564"/>
      <c r="E12" s="564"/>
      <c r="F12" s="564"/>
      <c r="G12" s="564"/>
      <c r="H12" s="564"/>
      <c r="I12" s="564"/>
      <c r="J12" s="564"/>
      <c r="K12" s="564"/>
      <c r="L12" s="564"/>
      <c r="M12" s="564"/>
      <c r="N12" s="564"/>
      <c r="O12" s="564"/>
      <c r="P12" s="564"/>
    </row>
    <row r="13" spans="1:16" x14ac:dyDescent="0.25">
      <c r="A13" s="292" t="s">
        <v>617</v>
      </c>
      <c r="B13" s="289" t="s">
        <v>618</v>
      </c>
      <c r="C13" s="291" t="s">
        <v>406</v>
      </c>
      <c r="D13" s="293" t="s">
        <v>619</v>
      </c>
      <c r="E13" s="291" t="s">
        <v>406</v>
      </c>
      <c r="F13" s="293" t="s">
        <v>619</v>
      </c>
      <c r="G13" s="291" t="s">
        <v>406</v>
      </c>
      <c r="H13" s="293" t="s">
        <v>619</v>
      </c>
      <c r="I13" s="291" t="s">
        <v>406</v>
      </c>
      <c r="J13" s="293" t="s">
        <v>619</v>
      </c>
      <c r="K13" s="291" t="s">
        <v>406</v>
      </c>
      <c r="L13" s="293" t="s">
        <v>619</v>
      </c>
      <c r="M13" s="291" t="s">
        <v>406</v>
      </c>
      <c r="N13" s="293" t="s">
        <v>619</v>
      </c>
      <c r="O13" s="291" t="s">
        <v>406</v>
      </c>
      <c r="P13" s="293" t="s">
        <v>619</v>
      </c>
    </row>
    <row r="14" spans="1:16" x14ac:dyDescent="0.25">
      <c r="A14" s="294"/>
      <c r="B14" s="289" t="s">
        <v>620</v>
      </c>
      <c r="C14" s="291" t="s">
        <v>406</v>
      </c>
      <c r="D14" s="293" t="s">
        <v>619</v>
      </c>
      <c r="E14" s="291" t="s">
        <v>406</v>
      </c>
      <c r="F14" s="293" t="s">
        <v>619</v>
      </c>
      <c r="G14" s="291" t="s">
        <v>406</v>
      </c>
      <c r="H14" s="293" t="s">
        <v>619</v>
      </c>
      <c r="I14" s="291" t="s">
        <v>406</v>
      </c>
      <c r="J14" s="293" t="s">
        <v>619</v>
      </c>
      <c r="K14" s="291" t="s">
        <v>406</v>
      </c>
      <c r="L14" s="293" t="s">
        <v>619</v>
      </c>
      <c r="M14" s="291" t="s">
        <v>406</v>
      </c>
      <c r="N14" s="293" t="s">
        <v>619</v>
      </c>
      <c r="O14" s="291" t="s">
        <v>406</v>
      </c>
      <c r="P14" s="293" t="s">
        <v>619</v>
      </c>
    </row>
    <row r="15" spans="1:16" ht="25.5" x14ac:dyDescent="0.25">
      <c r="A15" s="292"/>
      <c r="B15" s="289" t="s">
        <v>621</v>
      </c>
      <c r="C15" s="291" t="s">
        <v>406</v>
      </c>
      <c r="D15" s="293" t="s">
        <v>619</v>
      </c>
      <c r="E15" s="291" t="s">
        <v>406</v>
      </c>
      <c r="F15" s="293" t="s">
        <v>619</v>
      </c>
      <c r="G15" s="291" t="s">
        <v>406</v>
      </c>
      <c r="H15" s="293" t="s">
        <v>619</v>
      </c>
      <c r="I15" s="291" t="s">
        <v>406</v>
      </c>
      <c r="J15" s="293" t="s">
        <v>619</v>
      </c>
      <c r="K15" s="291" t="s">
        <v>406</v>
      </c>
      <c r="L15" s="293" t="s">
        <v>619</v>
      </c>
      <c r="M15" s="291" t="s">
        <v>406</v>
      </c>
      <c r="N15" s="293" t="s">
        <v>619</v>
      </c>
      <c r="O15" s="291" t="s">
        <v>406</v>
      </c>
      <c r="P15" s="293" t="s">
        <v>619</v>
      </c>
    </row>
    <row r="16" spans="1:16" ht="15.75" thickBot="1" x14ac:dyDescent="0.3">
      <c r="A16" s="295"/>
      <c r="B16" s="296"/>
      <c r="C16" s="291"/>
      <c r="D16" s="297"/>
      <c r="E16" s="291"/>
      <c r="F16" s="297"/>
      <c r="G16" s="291"/>
      <c r="H16" s="297"/>
      <c r="I16" s="291"/>
      <c r="J16" s="297"/>
      <c r="K16" s="291"/>
      <c r="L16" s="297"/>
      <c r="M16" s="291"/>
      <c r="N16" s="297"/>
      <c r="O16" s="291"/>
      <c r="P16" s="297"/>
    </row>
    <row r="17" spans="1:16" ht="16.5" thickBot="1" x14ac:dyDescent="0.3">
      <c r="A17" s="565" t="s">
        <v>34</v>
      </c>
      <c r="B17" s="566"/>
      <c r="C17" s="561" t="s">
        <v>85</v>
      </c>
      <c r="D17" s="562"/>
      <c r="E17" s="561" t="s">
        <v>85</v>
      </c>
      <c r="F17" s="562"/>
      <c r="G17" s="567" t="s">
        <v>490</v>
      </c>
      <c r="H17" s="568"/>
      <c r="I17" s="561" t="s">
        <v>85</v>
      </c>
      <c r="J17" s="562"/>
      <c r="K17" s="561" t="s">
        <v>85</v>
      </c>
      <c r="L17" s="562"/>
      <c r="M17" s="561" t="s">
        <v>85</v>
      </c>
      <c r="N17" s="562"/>
      <c r="O17" s="561" t="s">
        <v>85</v>
      </c>
      <c r="P17" s="562"/>
    </row>
    <row r="18" spans="1:16" ht="15.75" x14ac:dyDescent="0.25">
      <c r="A18" s="298"/>
      <c r="B18" s="298"/>
      <c r="C18" s="298"/>
      <c r="D18" s="298"/>
      <c r="E18" s="298"/>
      <c r="F18" s="298"/>
      <c r="G18" s="298"/>
      <c r="H18" s="298"/>
      <c r="I18" s="298"/>
      <c r="J18" s="298"/>
      <c r="K18" s="298"/>
      <c r="L18" s="298"/>
      <c r="M18" s="298"/>
      <c r="N18" s="298"/>
      <c r="O18" s="298"/>
      <c r="P18" s="298"/>
    </row>
    <row r="19" spans="1:16" x14ac:dyDescent="0.25">
      <c r="A19" s="299"/>
      <c r="B19" s="300"/>
      <c r="C19" s="300"/>
      <c r="D19" s="300"/>
      <c r="E19" s="300"/>
      <c r="F19" s="300"/>
      <c r="G19" s="300"/>
      <c r="H19" s="300"/>
      <c r="I19" s="300"/>
      <c r="J19" s="300"/>
      <c r="K19" s="300"/>
      <c r="L19" s="300"/>
      <c r="M19" s="300"/>
      <c r="N19" s="300"/>
      <c r="O19" s="300"/>
      <c r="P19" s="300"/>
    </row>
    <row r="20" spans="1:16" ht="15.75" x14ac:dyDescent="0.25">
      <c r="A20" s="301" t="s">
        <v>35</v>
      </c>
      <c r="B20" s="301"/>
      <c r="C20" s="302"/>
      <c r="D20" s="302"/>
      <c r="E20" s="302"/>
      <c r="F20" s="302"/>
      <c r="G20" s="302"/>
      <c r="H20" s="302"/>
      <c r="I20" s="302"/>
      <c r="J20" s="302"/>
      <c r="K20" s="302"/>
      <c r="L20" s="302"/>
      <c r="M20" s="302"/>
      <c r="N20" s="302"/>
      <c r="O20" s="302"/>
      <c r="P20" s="302"/>
    </row>
    <row r="21" spans="1:16" ht="15.75" x14ac:dyDescent="0.25">
      <c r="A21" s="301"/>
      <c r="B21" s="301"/>
      <c r="C21" s="302"/>
      <c r="D21" s="302"/>
      <c r="E21" s="302"/>
      <c r="F21" s="302"/>
      <c r="G21" s="302"/>
      <c r="H21" s="302"/>
      <c r="I21" s="302"/>
      <c r="J21" s="302"/>
      <c r="K21" s="302"/>
      <c r="L21" s="302"/>
      <c r="M21" s="302"/>
      <c r="N21" s="302"/>
      <c r="O21" s="302"/>
      <c r="P21" s="302"/>
    </row>
    <row r="22" spans="1:16" x14ac:dyDescent="0.25">
      <c r="A22" s="300"/>
      <c r="B22" s="300"/>
      <c r="C22" s="303"/>
      <c r="D22" s="300"/>
      <c r="E22" s="303"/>
      <c r="F22" s="300"/>
      <c r="G22" s="303"/>
      <c r="H22" s="300"/>
      <c r="I22" s="303"/>
      <c r="J22" s="300"/>
      <c r="K22" s="303"/>
      <c r="L22" s="300"/>
      <c r="M22" s="303"/>
      <c r="N22" s="300"/>
      <c r="O22" s="303"/>
      <c r="P22" s="300"/>
    </row>
    <row r="23" spans="1:16" x14ac:dyDescent="0.25">
      <c r="A23" s="300"/>
      <c r="B23" s="300"/>
      <c r="C23" s="300"/>
      <c r="D23" s="300"/>
      <c r="E23" s="300"/>
      <c r="F23" s="300"/>
      <c r="G23" s="300"/>
      <c r="H23" s="300"/>
      <c r="I23" s="300"/>
      <c r="J23" s="300"/>
      <c r="K23" s="300"/>
      <c r="L23" s="300"/>
      <c r="M23" s="300"/>
      <c r="N23" s="300"/>
      <c r="O23" s="300"/>
      <c r="P23" s="300"/>
    </row>
    <row r="24" spans="1:16" ht="15.75" x14ac:dyDescent="0.25">
      <c r="A24" s="304" t="s">
        <v>622</v>
      </c>
      <c r="B24" s="304"/>
      <c r="C24" s="300"/>
      <c r="D24" s="300"/>
      <c r="E24" s="300"/>
      <c r="F24" s="300"/>
      <c r="G24" s="300"/>
      <c r="H24" s="300"/>
      <c r="I24" s="300"/>
      <c r="J24" s="300"/>
      <c r="K24" s="300"/>
      <c r="L24" s="300"/>
      <c r="M24" s="300"/>
      <c r="N24" s="300"/>
      <c r="O24" s="300"/>
      <c r="P24" s="300"/>
    </row>
    <row r="25" spans="1:16" ht="15.75" x14ac:dyDescent="0.25">
      <c r="A25" s="305" t="s">
        <v>623</v>
      </c>
      <c r="B25" s="305"/>
      <c r="C25" s="300"/>
      <c r="D25" s="300"/>
      <c r="E25" s="300"/>
      <c r="F25" s="300"/>
      <c r="G25" s="300"/>
      <c r="H25" s="300"/>
      <c r="I25" s="300"/>
      <c r="J25" s="300"/>
      <c r="K25" s="300"/>
      <c r="L25" s="300"/>
      <c r="M25" s="300"/>
      <c r="N25" s="300"/>
      <c r="O25" s="300"/>
      <c r="P25" s="300"/>
    </row>
    <row r="26" spans="1:16" x14ac:dyDescent="0.25">
      <c r="A26" s="299"/>
      <c r="B26" s="306"/>
      <c r="C26" s="306"/>
      <c r="D26" s="306"/>
      <c r="E26" s="306"/>
      <c r="F26" s="306"/>
      <c r="G26" s="306"/>
      <c r="H26" s="306"/>
      <c r="I26" s="306"/>
      <c r="J26" s="306"/>
      <c r="K26" s="306"/>
      <c r="L26" s="306"/>
      <c r="M26" s="306"/>
      <c r="N26" s="306"/>
      <c r="O26" s="306"/>
      <c r="P26" s="306"/>
    </row>
    <row r="27" spans="1:16" x14ac:dyDescent="0.25">
      <c r="A27" s="299"/>
      <c r="B27" s="306"/>
      <c r="C27" s="306"/>
      <c r="D27" s="306"/>
      <c r="E27" s="306"/>
      <c r="F27" s="306"/>
      <c r="G27" s="306"/>
      <c r="H27" s="306"/>
      <c r="I27" s="306"/>
      <c r="J27" s="306"/>
      <c r="K27" s="306"/>
      <c r="L27" s="306"/>
      <c r="M27" s="306"/>
      <c r="N27" s="306"/>
      <c r="O27" s="306"/>
      <c r="P27" s="306"/>
    </row>
  </sheetData>
  <mergeCells count="30">
    <mergeCell ref="I17:J17"/>
    <mergeCell ref="A10:A11"/>
    <mergeCell ref="B10:B11"/>
    <mergeCell ref="C10:D10"/>
    <mergeCell ref="I9:J9"/>
    <mergeCell ref="I10:J10"/>
    <mergeCell ref="C9:D9"/>
    <mergeCell ref="E9:F9"/>
    <mergeCell ref="G9:H9"/>
    <mergeCell ref="K9:L9"/>
    <mergeCell ref="M9:N9"/>
    <mergeCell ref="O9:P9"/>
    <mergeCell ref="K17:L17"/>
    <mergeCell ref="M17:N17"/>
    <mergeCell ref="O17:P17"/>
    <mergeCell ref="K10:L10"/>
    <mergeCell ref="M10:N10"/>
    <mergeCell ref="O10:P10"/>
    <mergeCell ref="B12:P12"/>
    <mergeCell ref="A17:B17"/>
    <mergeCell ref="C17:D17"/>
    <mergeCell ref="E17:F17"/>
    <mergeCell ref="G17:H17"/>
    <mergeCell ref="E10:F10"/>
    <mergeCell ref="G10:H10"/>
    <mergeCell ref="A1:C1"/>
    <mergeCell ref="A2:C2"/>
    <mergeCell ref="A4:C4"/>
    <mergeCell ref="A5:C5"/>
    <mergeCell ref="A7:F7"/>
  </mergeCells>
  <conditionalFormatting sqref="C13:D13">
    <cfRule type="cellIs" dxfId="296" priority="28" operator="equal">
      <formula>"NO"</formula>
    </cfRule>
  </conditionalFormatting>
  <conditionalFormatting sqref="C17:D18">
    <cfRule type="cellIs" dxfId="295" priority="27" operator="equal">
      <formula>"NO HABIL"</formula>
    </cfRule>
  </conditionalFormatting>
  <conditionalFormatting sqref="C14:C15">
    <cfRule type="cellIs" dxfId="294" priority="26" operator="equal">
      <formula>"NO"</formula>
    </cfRule>
  </conditionalFormatting>
  <conditionalFormatting sqref="D14:D15">
    <cfRule type="cellIs" dxfId="293" priority="25" operator="equal">
      <formula>"NO"</formula>
    </cfRule>
  </conditionalFormatting>
  <conditionalFormatting sqref="E13:F13">
    <cfRule type="cellIs" dxfId="292" priority="24" operator="equal">
      <formula>"NO"</formula>
    </cfRule>
  </conditionalFormatting>
  <conditionalFormatting sqref="E17:F18">
    <cfRule type="cellIs" dxfId="291" priority="23" operator="equal">
      <formula>"NO HABIL"</formula>
    </cfRule>
  </conditionalFormatting>
  <conditionalFormatting sqref="E14:E15">
    <cfRule type="cellIs" dxfId="290" priority="22" operator="equal">
      <formula>"NO"</formula>
    </cfRule>
  </conditionalFormatting>
  <conditionalFormatting sqref="F14:F15">
    <cfRule type="cellIs" dxfId="289" priority="21" operator="equal">
      <formula>"NO"</formula>
    </cfRule>
  </conditionalFormatting>
  <conditionalFormatting sqref="G13:H13">
    <cfRule type="cellIs" dxfId="288" priority="20" operator="equal">
      <formula>"NO"</formula>
    </cfRule>
  </conditionalFormatting>
  <conditionalFormatting sqref="G17:H18">
    <cfRule type="cellIs" dxfId="287" priority="19" operator="equal">
      <formula>"NO HABIL"</formula>
    </cfRule>
  </conditionalFormatting>
  <conditionalFormatting sqref="G14:G15">
    <cfRule type="cellIs" dxfId="286" priority="18" operator="equal">
      <formula>"NO"</formula>
    </cfRule>
  </conditionalFormatting>
  <conditionalFormatting sqref="H14:H15">
    <cfRule type="cellIs" dxfId="285" priority="17" operator="equal">
      <formula>"NO"</formula>
    </cfRule>
  </conditionalFormatting>
  <conditionalFormatting sqref="I13:J13">
    <cfRule type="cellIs" dxfId="284" priority="16" operator="equal">
      <formula>"NO"</formula>
    </cfRule>
  </conditionalFormatting>
  <conditionalFormatting sqref="I17:J18">
    <cfRule type="cellIs" dxfId="283" priority="15" operator="equal">
      <formula>"NO HABIL"</formula>
    </cfRule>
  </conditionalFormatting>
  <conditionalFormatting sqref="I14:I15">
    <cfRule type="cellIs" dxfId="282" priority="14" operator="equal">
      <formula>"NO"</formula>
    </cfRule>
  </conditionalFormatting>
  <conditionalFormatting sqref="J14:J15">
    <cfRule type="cellIs" dxfId="281" priority="13" operator="equal">
      <formula>"NO"</formula>
    </cfRule>
  </conditionalFormatting>
  <conditionalFormatting sqref="K13:L13">
    <cfRule type="cellIs" dxfId="280" priority="12" operator="equal">
      <formula>"NO"</formula>
    </cfRule>
  </conditionalFormatting>
  <conditionalFormatting sqref="K17:L18">
    <cfRule type="cellIs" dxfId="279" priority="11" operator="equal">
      <formula>"NO HABIL"</formula>
    </cfRule>
  </conditionalFormatting>
  <conditionalFormatting sqref="K14:K15">
    <cfRule type="cellIs" dxfId="278" priority="10" operator="equal">
      <formula>"NO"</formula>
    </cfRule>
  </conditionalFormatting>
  <conditionalFormatting sqref="L14:L15">
    <cfRule type="cellIs" dxfId="277" priority="9" operator="equal">
      <formula>"NO"</formula>
    </cfRule>
  </conditionalFormatting>
  <conditionalFormatting sqref="M13:N13">
    <cfRule type="cellIs" dxfId="276" priority="8" operator="equal">
      <formula>"NO"</formula>
    </cfRule>
  </conditionalFormatting>
  <conditionalFormatting sqref="M17:N18">
    <cfRule type="cellIs" dxfId="275" priority="7" operator="equal">
      <formula>"NO HABIL"</formula>
    </cfRule>
  </conditionalFormatting>
  <conditionalFormatting sqref="M14:M15">
    <cfRule type="cellIs" dxfId="274" priority="6" operator="equal">
      <formula>"NO"</formula>
    </cfRule>
  </conditionalFormatting>
  <conditionalFormatting sqref="N14:N15">
    <cfRule type="cellIs" dxfId="273" priority="5" operator="equal">
      <formula>"NO"</formula>
    </cfRule>
  </conditionalFormatting>
  <conditionalFormatting sqref="O13:P13">
    <cfRule type="cellIs" dxfId="272" priority="4" operator="equal">
      <formula>"NO"</formula>
    </cfRule>
  </conditionalFormatting>
  <conditionalFormatting sqref="O17:P18">
    <cfRule type="cellIs" dxfId="271" priority="3" operator="equal">
      <formula>"NO HABIL"</formula>
    </cfRule>
  </conditionalFormatting>
  <conditionalFormatting sqref="O14:O15">
    <cfRule type="cellIs" dxfId="270" priority="2" operator="equal">
      <formula>"NO"</formula>
    </cfRule>
  </conditionalFormatting>
  <conditionalFormatting sqref="P14:P15">
    <cfRule type="cellIs" dxfId="269" priority="1" operator="equal">
      <formula>"NO"</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6" tint="0.39997558519241921"/>
  </sheetPr>
  <dimension ref="A1:AB88"/>
  <sheetViews>
    <sheetView tabSelected="1" view="pageBreakPreview" topLeftCell="A9" zoomScale="60" zoomScaleNormal="66" zoomScalePageLayoutView="70" workbookViewId="0">
      <pane xSplit="2" ySplit="3" topLeftCell="C27" activePane="bottomRight" state="frozen"/>
      <selection activeCell="A9" sqref="A9"/>
      <selection pane="topRight" activeCell="C9" sqref="C9"/>
      <selection pane="bottomLeft" activeCell="A12" sqref="A12"/>
      <selection pane="bottomRight" activeCell="C28" sqref="C28:D28"/>
    </sheetView>
  </sheetViews>
  <sheetFormatPr baseColWidth="10" defaultColWidth="11.42578125" defaultRowHeight="12.75" x14ac:dyDescent="0.2"/>
  <cols>
    <col min="1" max="1" width="12.7109375" style="38" customWidth="1"/>
    <col min="2" max="2" width="131.5703125" style="39" customWidth="1"/>
    <col min="3" max="3" width="15.7109375" style="40" customWidth="1"/>
    <col min="4" max="4" width="60.7109375" style="40" customWidth="1"/>
    <col min="5" max="5" width="15.7109375" style="39" hidden="1" customWidth="1"/>
    <col min="6" max="6" width="60.7109375" style="39" hidden="1" customWidth="1"/>
    <col min="7" max="7" width="15.7109375" style="39" customWidth="1"/>
    <col min="8" max="8" width="60.7109375" style="39" customWidth="1"/>
    <col min="9" max="9" width="22.42578125" style="39" hidden="1" customWidth="1"/>
    <col min="10" max="10" width="60.7109375" style="39" hidden="1" customWidth="1"/>
    <col min="11" max="11" width="15.7109375" style="39" hidden="1" customWidth="1"/>
    <col min="12" max="12" width="60.7109375" style="39" hidden="1" customWidth="1"/>
    <col min="13" max="13" width="15.7109375" style="39" hidden="1" customWidth="1"/>
    <col min="14" max="14" width="60.7109375" style="39" hidden="1" customWidth="1"/>
    <col min="15" max="15" width="15.7109375" style="39" hidden="1" customWidth="1"/>
    <col min="16" max="16" width="60.7109375" style="39" hidden="1" customWidth="1"/>
    <col min="17" max="16384" width="11.42578125" style="35"/>
  </cols>
  <sheetData>
    <row r="1" spans="1:16" s="30" customFormat="1" ht="25.5" customHeight="1" x14ac:dyDescent="0.25">
      <c r="A1" s="574" t="s">
        <v>28</v>
      </c>
      <c r="B1" s="574"/>
      <c r="C1" s="29"/>
      <c r="D1" s="29"/>
      <c r="E1" s="29"/>
      <c r="F1" s="29"/>
      <c r="G1" s="29"/>
      <c r="H1" s="29"/>
      <c r="I1" s="29"/>
      <c r="J1" s="29"/>
      <c r="K1" s="29"/>
      <c r="L1" s="29"/>
      <c r="M1" s="29"/>
      <c r="N1" s="29"/>
      <c r="O1" s="29"/>
      <c r="P1" s="29"/>
    </row>
    <row r="2" spans="1:16" s="30" customFormat="1" ht="25.5" customHeight="1" x14ac:dyDescent="0.25">
      <c r="A2" s="574" t="s">
        <v>29</v>
      </c>
      <c r="B2" s="574"/>
      <c r="C2" s="29"/>
      <c r="D2" s="29"/>
      <c r="E2" s="29"/>
      <c r="F2" s="29"/>
      <c r="G2" s="29"/>
      <c r="H2" s="29"/>
      <c r="I2" s="29"/>
      <c r="J2" s="29"/>
      <c r="K2" s="29"/>
      <c r="L2" s="29"/>
      <c r="M2" s="29"/>
      <c r="N2" s="29"/>
      <c r="O2" s="29"/>
      <c r="P2" s="29"/>
    </row>
    <row r="3" spans="1:16" s="30" customFormat="1" ht="17.25" customHeight="1" x14ac:dyDescent="0.25">
      <c r="A3" s="573"/>
      <c r="B3" s="573"/>
      <c r="C3" s="31"/>
      <c r="D3" s="31"/>
      <c r="E3" s="31"/>
      <c r="F3" s="31"/>
      <c r="G3" s="31"/>
      <c r="H3" s="31"/>
      <c r="I3" s="31"/>
      <c r="J3" s="31"/>
      <c r="K3" s="31"/>
      <c r="L3" s="31"/>
      <c r="M3" s="31"/>
      <c r="N3" s="31"/>
      <c r="O3" s="31"/>
      <c r="P3" s="31"/>
    </row>
    <row r="4" spans="1:16" s="30" customFormat="1" ht="23.25" customHeight="1" x14ac:dyDescent="0.25">
      <c r="A4" s="574" t="s">
        <v>480</v>
      </c>
      <c r="B4" s="574"/>
      <c r="C4" s="29"/>
      <c r="D4" s="29"/>
      <c r="E4" s="29"/>
      <c r="F4" s="29"/>
      <c r="G4" s="29"/>
      <c r="H4" s="29"/>
      <c r="I4" s="29"/>
      <c r="J4" s="29"/>
      <c r="K4" s="29"/>
      <c r="L4" s="29"/>
      <c r="M4" s="29"/>
      <c r="N4" s="29"/>
      <c r="O4" s="29"/>
      <c r="P4" s="29"/>
    </row>
    <row r="5" spans="1:16" s="30" customFormat="1" ht="22.5" customHeight="1" x14ac:dyDescent="0.25">
      <c r="A5" s="574" t="s">
        <v>40</v>
      </c>
      <c r="B5" s="574"/>
      <c r="C5" s="29"/>
      <c r="D5" s="29"/>
      <c r="E5" s="29"/>
      <c r="F5" s="29"/>
      <c r="G5" s="29"/>
      <c r="H5" s="29"/>
      <c r="I5" s="29"/>
      <c r="J5" s="29"/>
      <c r="K5" s="29"/>
      <c r="L5" s="29"/>
      <c r="M5" s="29"/>
      <c r="N5" s="29"/>
      <c r="O5" s="29"/>
      <c r="P5" s="29"/>
    </row>
    <row r="6" spans="1:16" s="30" customFormat="1" ht="18" customHeight="1" x14ac:dyDescent="0.25">
      <c r="A6" s="573"/>
      <c r="B6" s="573"/>
      <c r="C6" s="31"/>
      <c r="D6" s="31"/>
      <c r="E6" s="31"/>
      <c r="F6" s="31"/>
      <c r="G6" s="31"/>
      <c r="H6" s="31"/>
      <c r="I6" s="31"/>
      <c r="J6" s="31"/>
      <c r="K6" s="31"/>
      <c r="L6" s="31"/>
      <c r="M6" s="31"/>
      <c r="N6" s="31"/>
      <c r="O6" s="31"/>
      <c r="P6" s="31"/>
    </row>
    <row r="7" spans="1:16" s="30" customFormat="1" ht="55.5" customHeight="1" x14ac:dyDescent="0.25">
      <c r="A7" s="580" t="s">
        <v>481</v>
      </c>
      <c r="B7" s="580"/>
      <c r="C7" s="54"/>
      <c r="D7" s="54"/>
      <c r="E7" s="54"/>
      <c r="F7" s="54"/>
      <c r="G7" s="54"/>
      <c r="H7" s="54"/>
      <c r="I7" s="175"/>
      <c r="J7" s="175"/>
      <c r="K7" s="175"/>
      <c r="L7" s="175"/>
      <c r="M7" s="175"/>
      <c r="N7" s="175"/>
      <c r="O7" s="54"/>
      <c r="P7" s="54"/>
    </row>
    <row r="8" spans="1:16" s="30" customFormat="1" ht="15.75" x14ac:dyDescent="0.25">
      <c r="A8" s="33"/>
      <c r="B8" s="33"/>
      <c r="C8" s="34"/>
      <c r="D8" s="34"/>
      <c r="E8" s="34"/>
      <c r="F8" s="34"/>
      <c r="G8" s="34"/>
      <c r="H8" s="34"/>
      <c r="I8" s="34"/>
      <c r="J8" s="34"/>
      <c r="K8" s="34"/>
      <c r="L8" s="34"/>
      <c r="M8" s="34"/>
      <c r="N8" s="34"/>
      <c r="O8" s="34"/>
      <c r="P8" s="34"/>
    </row>
    <row r="9" spans="1:16" ht="26.25" customHeight="1" x14ac:dyDescent="0.2">
      <c r="A9" s="581" t="s">
        <v>0</v>
      </c>
      <c r="B9" s="581" t="s">
        <v>30</v>
      </c>
      <c r="C9" s="584">
        <v>1</v>
      </c>
      <c r="D9" s="584"/>
      <c r="E9" s="584">
        <v>2</v>
      </c>
      <c r="F9" s="584"/>
      <c r="G9" s="584">
        <v>3</v>
      </c>
      <c r="H9" s="584"/>
      <c r="I9" s="586">
        <v>4</v>
      </c>
      <c r="J9" s="586"/>
      <c r="K9" s="584">
        <v>5</v>
      </c>
      <c r="L9" s="584"/>
      <c r="M9" s="584">
        <v>6</v>
      </c>
      <c r="N9" s="584"/>
      <c r="O9" s="584">
        <v>7</v>
      </c>
      <c r="P9" s="584"/>
    </row>
    <row r="10" spans="1:16" ht="39.950000000000003" customHeight="1" x14ac:dyDescent="0.2">
      <c r="A10" s="582"/>
      <c r="B10" s="583"/>
      <c r="C10" s="585" t="s">
        <v>388</v>
      </c>
      <c r="D10" s="585"/>
      <c r="E10" s="585" t="s">
        <v>389</v>
      </c>
      <c r="F10" s="585"/>
      <c r="G10" s="585" t="s">
        <v>390</v>
      </c>
      <c r="H10" s="585"/>
      <c r="I10" s="585" t="s">
        <v>391</v>
      </c>
      <c r="J10" s="585"/>
      <c r="K10" s="585" t="s">
        <v>392</v>
      </c>
      <c r="L10" s="585"/>
      <c r="M10" s="585" t="s">
        <v>393</v>
      </c>
      <c r="N10" s="585"/>
      <c r="O10" s="585" t="s">
        <v>394</v>
      </c>
      <c r="P10" s="585"/>
    </row>
    <row r="11" spans="1:16" ht="44.25" customHeight="1" x14ac:dyDescent="0.2">
      <c r="A11" s="583"/>
      <c r="B11" s="56" t="s">
        <v>31</v>
      </c>
      <c r="C11" s="56" t="s">
        <v>32</v>
      </c>
      <c r="D11" s="57" t="s">
        <v>33</v>
      </c>
      <c r="E11" s="56" t="s">
        <v>32</v>
      </c>
      <c r="F11" s="57" t="s">
        <v>33</v>
      </c>
      <c r="G11" s="56" t="s">
        <v>32</v>
      </c>
      <c r="H11" s="57" t="s">
        <v>33</v>
      </c>
      <c r="I11" s="56" t="s">
        <v>32</v>
      </c>
      <c r="J11" s="57" t="s">
        <v>33</v>
      </c>
      <c r="K11" s="56" t="s">
        <v>32</v>
      </c>
      <c r="L11" s="57" t="s">
        <v>33</v>
      </c>
      <c r="M11" s="56" t="s">
        <v>32</v>
      </c>
      <c r="N11" s="57" t="s">
        <v>33</v>
      </c>
      <c r="O11" s="56" t="s">
        <v>32</v>
      </c>
      <c r="P11" s="57" t="s">
        <v>33</v>
      </c>
    </row>
    <row r="12" spans="1:16" ht="16.5" x14ac:dyDescent="0.2">
      <c r="A12" s="89" t="s">
        <v>41</v>
      </c>
      <c r="B12" s="58" t="s">
        <v>384</v>
      </c>
      <c r="C12" s="59"/>
      <c r="D12" s="59"/>
      <c r="E12" s="59"/>
      <c r="F12" s="59"/>
      <c r="G12" s="59"/>
      <c r="H12" s="59"/>
      <c r="I12" s="59"/>
      <c r="J12" s="59"/>
      <c r="K12" s="59"/>
      <c r="L12" s="59"/>
      <c r="M12" s="59"/>
      <c r="N12" s="59"/>
      <c r="O12" s="59"/>
      <c r="P12" s="59"/>
    </row>
    <row r="13" spans="1:16" ht="16.5" x14ac:dyDescent="0.2">
      <c r="A13" s="120" t="s">
        <v>385</v>
      </c>
      <c r="B13" s="174" t="s">
        <v>75</v>
      </c>
      <c r="C13" s="59"/>
      <c r="D13" s="59"/>
      <c r="E13" s="59"/>
      <c r="F13" s="59"/>
      <c r="G13" s="59"/>
      <c r="H13" s="59"/>
      <c r="I13" s="59"/>
      <c r="J13" s="59"/>
      <c r="K13" s="59"/>
      <c r="L13" s="59"/>
      <c r="M13" s="59"/>
      <c r="N13" s="59"/>
      <c r="O13" s="59"/>
      <c r="P13" s="59"/>
    </row>
    <row r="14" spans="1:16" ht="399.75" customHeight="1" x14ac:dyDescent="0.2">
      <c r="A14" s="575" t="s">
        <v>42</v>
      </c>
      <c r="B14" s="207" t="s">
        <v>404</v>
      </c>
      <c r="C14" s="51" t="s">
        <v>406</v>
      </c>
      <c r="D14" s="57" t="s">
        <v>407</v>
      </c>
      <c r="E14" s="51" t="s">
        <v>406</v>
      </c>
      <c r="F14" s="57" t="s">
        <v>412</v>
      </c>
      <c r="G14" s="51" t="s">
        <v>406</v>
      </c>
      <c r="H14" s="57" t="s">
        <v>415</v>
      </c>
      <c r="I14" s="51" t="s">
        <v>406</v>
      </c>
      <c r="J14" s="57" t="s">
        <v>423</v>
      </c>
      <c r="K14" s="51" t="s">
        <v>406</v>
      </c>
      <c r="L14" s="57" t="s">
        <v>428</v>
      </c>
      <c r="M14" s="51" t="s">
        <v>406</v>
      </c>
      <c r="N14" s="57" t="s">
        <v>431</v>
      </c>
      <c r="O14" s="51" t="s">
        <v>406</v>
      </c>
      <c r="P14" s="57" t="s">
        <v>415</v>
      </c>
    </row>
    <row r="15" spans="1:16" s="30" customFormat="1" ht="48.75" customHeight="1" x14ac:dyDescent="0.25">
      <c r="A15" s="576"/>
      <c r="B15" s="210" t="s">
        <v>401</v>
      </c>
      <c r="C15" s="51" t="s">
        <v>406</v>
      </c>
      <c r="D15" s="132">
        <f>+VTE!G5</f>
        <v>10544751165</v>
      </c>
      <c r="E15" s="51" t="s">
        <v>406</v>
      </c>
      <c r="F15" s="132">
        <f>+VTE!K5</f>
        <v>4382381986</v>
      </c>
      <c r="G15" s="51" t="s">
        <v>406</v>
      </c>
      <c r="H15" s="132">
        <f>+VTE!O5</f>
        <v>1254007609</v>
      </c>
      <c r="I15" s="51" t="s">
        <v>406</v>
      </c>
      <c r="J15" s="132">
        <f ca="1">+VTE!S5</f>
        <v>870953909</v>
      </c>
      <c r="K15" s="51" t="s">
        <v>406</v>
      </c>
      <c r="L15" s="60">
        <f ca="1">+VTE!W5</f>
        <v>2379953044</v>
      </c>
      <c r="M15" s="51" t="s">
        <v>406</v>
      </c>
      <c r="N15" s="60">
        <f>+VTE!AA5</f>
        <v>958111712</v>
      </c>
      <c r="O15" s="51" t="s">
        <v>406</v>
      </c>
      <c r="P15" s="60">
        <f ca="1">+VTE!AE5</f>
        <v>1087840327</v>
      </c>
    </row>
    <row r="16" spans="1:16" s="30" customFormat="1" ht="108.75" customHeight="1" x14ac:dyDescent="0.25">
      <c r="A16" s="576"/>
      <c r="B16" s="209" t="s">
        <v>405</v>
      </c>
      <c r="C16" s="179" t="s">
        <v>406</v>
      </c>
      <c r="D16" s="217" t="str">
        <f>+VTE!H23</f>
        <v>UNSPSC
721214, 721015, 721513, 721515, 721519, 721524, 721525, 721526, 721529</v>
      </c>
      <c r="E16" s="179" t="s">
        <v>406</v>
      </c>
      <c r="F16" s="217" t="s">
        <v>414</v>
      </c>
      <c r="G16" s="179" t="s">
        <v>406</v>
      </c>
      <c r="H16" s="57" t="s">
        <v>419</v>
      </c>
      <c r="I16" s="179" t="s">
        <v>406</v>
      </c>
      <c r="J16" s="57" t="s">
        <v>424</v>
      </c>
      <c r="K16" s="179" t="s">
        <v>406</v>
      </c>
      <c r="L16" s="57" t="s">
        <v>429</v>
      </c>
      <c r="M16" s="179" t="s">
        <v>406</v>
      </c>
      <c r="N16" s="57" t="s">
        <v>430</v>
      </c>
      <c r="O16" s="179" t="s">
        <v>406</v>
      </c>
      <c r="P16" s="57" t="s">
        <v>434</v>
      </c>
    </row>
    <row r="17" spans="1:16" s="30" customFormat="1" ht="48.75" customHeight="1" x14ac:dyDescent="0.25">
      <c r="A17" s="576"/>
      <c r="B17" s="209" t="s">
        <v>400</v>
      </c>
      <c r="C17" s="179" t="s">
        <v>408</v>
      </c>
      <c r="D17" s="218" t="s">
        <v>409</v>
      </c>
      <c r="E17" s="179" t="s">
        <v>406</v>
      </c>
      <c r="F17" s="218">
        <v>0.5</v>
      </c>
      <c r="G17" s="179" t="s">
        <v>408</v>
      </c>
      <c r="H17" s="218" t="s">
        <v>409</v>
      </c>
      <c r="I17" s="179" t="s">
        <v>406</v>
      </c>
      <c r="J17" s="218">
        <f>+VTE!S10</f>
        <v>0.3</v>
      </c>
      <c r="K17" s="179" t="s">
        <v>408</v>
      </c>
      <c r="L17" s="222" t="s">
        <v>409</v>
      </c>
      <c r="M17" s="179" t="s">
        <v>408</v>
      </c>
      <c r="N17" s="222" t="s">
        <v>409</v>
      </c>
      <c r="O17" s="179" t="s">
        <v>408</v>
      </c>
      <c r="P17" s="222" t="s">
        <v>435</v>
      </c>
    </row>
    <row r="18" spans="1:16" s="30" customFormat="1" ht="54.75" customHeight="1" x14ac:dyDescent="0.25">
      <c r="A18" s="577"/>
      <c r="B18" s="208" t="s">
        <v>402</v>
      </c>
      <c r="C18" s="61" t="s">
        <v>408</v>
      </c>
      <c r="D18" s="133" t="s">
        <v>409</v>
      </c>
      <c r="E18" s="61" t="s">
        <v>406</v>
      </c>
      <c r="F18" s="133">
        <f>+VTE!K14</f>
        <v>3959344570</v>
      </c>
      <c r="G18" s="61" t="s">
        <v>408</v>
      </c>
      <c r="H18" s="132" t="s">
        <v>409</v>
      </c>
      <c r="I18" s="61" t="s">
        <v>406</v>
      </c>
      <c r="J18" s="132">
        <f ca="1">+VTE!S14</f>
        <v>870953909</v>
      </c>
      <c r="K18" s="61" t="s">
        <v>408</v>
      </c>
      <c r="L18" s="61" t="s">
        <v>409</v>
      </c>
      <c r="M18" s="61" t="s">
        <v>408</v>
      </c>
      <c r="N18" s="61" t="s">
        <v>409</v>
      </c>
      <c r="O18" s="61" t="s">
        <v>408</v>
      </c>
      <c r="P18" s="61" t="s">
        <v>435</v>
      </c>
    </row>
    <row r="19" spans="1:16" s="30" customFormat="1" ht="341.25" customHeight="1" x14ac:dyDescent="0.25">
      <c r="A19" s="176"/>
      <c r="B19" s="211" t="s">
        <v>403</v>
      </c>
      <c r="C19" s="212" t="s">
        <v>408</v>
      </c>
      <c r="D19" s="213" t="s">
        <v>409</v>
      </c>
      <c r="E19" s="212" t="s">
        <v>406</v>
      </c>
      <c r="F19" s="213">
        <f>+VTE!K17</f>
        <v>423037416</v>
      </c>
      <c r="G19" s="212" t="s">
        <v>408</v>
      </c>
      <c r="H19" s="177" t="s">
        <v>409</v>
      </c>
      <c r="I19" s="212" t="s">
        <v>425</v>
      </c>
      <c r="J19" s="217" t="s">
        <v>604</v>
      </c>
      <c r="K19" s="212" t="s">
        <v>408</v>
      </c>
      <c r="L19" s="212" t="s">
        <v>409</v>
      </c>
      <c r="M19" s="212" t="s">
        <v>408</v>
      </c>
      <c r="N19" s="212" t="s">
        <v>409</v>
      </c>
      <c r="O19" s="212" t="s">
        <v>408</v>
      </c>
      <c r="P19" s="212" t="s">
        <v>435</v>
      </c>
    </row>
    <row r="20" spans="1:16" ht="24.95" customHeight="1" x14ac:dyDescent="0.2">
      <c r="A20" s="89" t="s">
        <v>76</v>
      </c>
      <c r="B20" s="62" t="s">
        <v>55</v>
      </c>
      <c r="C20" s="63"/>
      <c r="D20" s="63"/>
      <c r="E20" s="63"/>
      <c r="F20" s="63"/>
      <c r="G20" s="63"/>
      <c r="H20" s="63"/>
      <c r="I20" s="178"/>
      <c r="J20" s="178" t="s">
        <v>603</v>
      </c>
      <c r="K20" s="63"/>
      <c r="L20" s="63"/>
      <c r="M20" s="63"/>
      <c r="N20" s="63"/>
      <c r="O20" s="63"/>
      <c r="P20" s="63"/>
    </row>
    <row r="21" spans="1:16" ht="409.5" customHeight="1" x14ac:dyDescent="0.2">
      <c r="A21" s="90"/>
      <c r="B21" s="121" t="s">
        <v>437</v>
      </c>
      <c r="C21" s="106" t="s">
        <v>406</v>
      </c>
      <c r="D21" s="224" t="s">
        <v>462</v>
      </c>
      <c r="E21" s="106" t="s">
        <v>406</v>
      </c>
      <c r="F21" s="224" t="s">
        <v>468</v>
      </c>
      <c r="G21" s="106" t="s">
        <v>406</v>
      </c>
      <c r="H21" s="224" t="s">
        <v>473</v>
      </c>
      <c r="I21" s="179" t="s">
        <v>406</v>
      </c>
      <c r="J21" s="224" t="s">
        <v>452</v>
      </c>
      <c r="K21" s="51" t="s">
        <v>406</v>
      </c>
      <c r="L21" s="57" t="s">
        <v>444</v>
      </c>
      <c r="M21" s="51" t="s">
        <v>406</v>
      </c>
      <c r="N21" s="57" t="s">
        <v>455</v>
      </c>
      <c r="O21" s="51" t="s">
        <v>406</v>
      </c>
      <c r="P21" s="57" t="s">
        <v>457</v>
      </c>
    </row>
    <row r="22" spans="1:16" ht="409.6" customHeight="1" x14ac:dyDescent="0.2">
      <c r="A22" s="91"/>
      <c r="B22" s="121" t="s">
        <v>436</v>
      </c>
      <c r="C22" s="106" t="s">
        <v>406</v>
      </c>
      <c r="D22" s="224" t="s">
        <v>464</v>
      </c>
      <c r="E22" s="106" t="s">
        <v>425</v>
      </c>
      <c r="F22" s="224" t="s">
        <v>469</v>
      </c>
      <c r="G22" s="106" t="s">
        <v>406</v>
      </c>
      <c r="H22" s="224" t="s">
        <v>486</v>
      </c>
      <c r="I22" s="179" t="s">
        <v>406</v>
      </c>
      <c r="J22" s="224" t="s">
        <v>451</v>
      </c>
      <c r="K22" s="51" t="s">
        <v>425</v>
      </c>
      <c r="L22" s="57" t="s">
        <v>454</v>
      </c>
      <c r="M22" s="51"/>
      <c r="N22" s="57" t="s">
        <v>447</v>
      </c>
      <c r="O22" s="51" t="s">
        <v>425</v>
      </c>
      <c r="P22" s="57" t="s">
        <v>606</v>
      </c>
    </row>
    <row r="23" spans="1:16" ht="320.25" customHeight="1" x14ac:dyDescent="0.2">
      <c r="A23" s="92"/>
      <c r="B23" s="121" t="s">
        <v>438</v>
      </c>
      <c r="C23" s="106" t="s">
        <v>406</v>
      </c>
      <c r="D23" s="224" t="s">
        <v>463</v>
      </c>
      <c r="E23" s="106" t="s">
        <v>425</v>
      </c>
      <c r="F23" s="224" t="s">
        <v>487</v>
      </c>
      <c r="G23" s="106" t="s">
        <v>406</v>
      </c>
      <c r="H23" s="224" t="s">
        <v>474</v>
      </c>
      <c r="I23" s="179" t="s">
        <v>406</v>
      </c>
      <c r="J23" s="224" t="s">
        <v>453</v>
      </c>
      <c r="K23" s="51" t="s">
        <v>406</v>
      </c>
      <c r="L23" s="224" t="s">
        <v>445</v>
      </c>
      <c r="M23" s="51" t="s">
        <v>425</v>
      </c>
      <c r="N23" s="57" t="s">
        <v>456</v>
      </c>
      <c r="O23" s="51" t="s">
        <v>425</v>
      </c>
      <c r="P23" s="57" t="s">
        <v>605</v>
      </c>
    </row>
    <row r="24" spans="1:16" ht="198.75" customHeight="1" x14ac:dyDescent="0.2">
      <c r="A24" s="64"/>
      <c r="B24" s="121" t="s">
        <v>439</v>
      </c>
      <c r="C24" s="106" t="s">
        <v>406</v>
      </c>
      <c r="D24" s="224" t="s">
        <v>465</v>
      </c>
      <c r="E24" s="106" t="s">
        <v>425</v>
      </c>
      <c r="F24" s="224" t="s">
        <v>478</v>
      </c>
      <c r="G24" s="106" t="s">
        <v>406</v>
      </c>
      <c r="H24" s="224" t="s">
        <v>472</v>
      </c>
      <c r="I24" s="179" t="s">
        <v>406</v>
      </c>
      <c r="J24" s="224" t="s">
        <v>443</v>
      </c>
      <c r="K24" s="51" t="s">
        <v>406</v>
      </c>
      <c r="L24" s="57" t="s">
        <v>446</v>
      </c>
      <c r="M24" s="51" t="s">
        <v>406</v>
      </c>
      <c r="N24" s="57" t="s">
        <v>448</v>
      </c>
      <c r="O24" s="51" t="s">
        <v>406</v>
      </c>
      <c r="P24" s="57" t="s">
        <v>449</v>
      </c>
    </row>
    <row r="25" spans="1:16" ht="24.95" customHeight="1" x14ac:dyDescent="0.2">
      <c r="A25" s="53" t="s">
        <v>56</v>
      </c>
      <c r="B25" s="62" t="s">
        <v>57</v>
      </c>
      <c r="C25" s="63"/>
      <c r="D25" s="63"/>
      <c r="E25" s="63"/>
      <c r="F25" s="63"/>
      <c r="G25" s="63"/>
      <c r="H25" s="63"/>
      <c r="I25" s="178"/>
      <c r="J25" s="178"/>
      <c r="K25" s="63"/>
      <c r="L25" s="63"/>
      <c r="M25" s="63"/>
      <c r="N25" s="63"/>
      <c r="O25" s="63"/>
      <c r="P25" s="63"/>
    </row>
    <row r="26" spans="1:16" ht="48.75" customHeight="1" x14ac:dyDescent="0.2">
      <c r="A26" s="56"/>
      <c r="B26" s="65" t="s">
        <v>58</v>
      </c>
      <c r="C26" s="51"/>
      <c r="D26" s="52">
        <f>+'CORREC. ARITM. GENERAL1'!I174</f>
        <v>581809201</v>
      </c>
      <c r="E26" s="51"/>
      <c r="F26" s="52"/>
      <c r="G26" s="51"/>
      <c r="H26" s="52">
        <f>+'CORREC. ARITM. GENERAL1'!L174</f>
        <v>581809201</v>
      </c>
      <c r="I26" s="180"/>
      <c r="J26" s="180"/>
      <c r="K26" s="51"/>
      <c r="L26" s="52"/>
      <c r="M26" s="51"/>
      <c r="N26" s="52"/>
      <c r="O26" s="51"/>
      <c r="P26" s="52"/>
    </row>
    <row r="27" spans="1:16" ht="32.25" customHeight="1" thickBot="1" x14ac:dyDescent="0.25">
      <c r="A27" s="36"/>
      <c r="B27" s="36"/>
      <c r="C27" s="36"/>
      <c r="D27" s="36"/>
      <c r="E27" s="36"/>
      <c r="F27" s="36"/>
      <c r="G27" s="36"/>
      <c r="H27" s="36"/>
      <c r="I27" s="36"/>
      <c r="J27" s="36"/>
      <c r="K27" s="36"/>
      <c r="L27" s="36"/>
      <c r="M27" s="36"/>
      <c r="N27" s="36"/>
      <c r="O27" s="36"/>
      <c r="P27" s="36"/>
    </row>
    <row r="28" spans="1:16" s="37" customFormat="1" ht="16.5" thickBot="1" x14ac:dyDescent="0.3">
      <c r="A28" s="578" t="s">
        <v>34</v>
      </c>
      <c r="B28" s="579"/>
      <c r="C28" s="561" t="s">
        <v>85</v>
      </c>
      <c r="D28" s="562"/>
      <c r="E28" s="561" t="s">
        <v>86</v>
      </c>
      <c r="F28" s="562"/>
      <c r="G28" s="561" t="s">
        <v>85</v>
      </c>
      <c r="H28" s="562"/>
      <c r="I28" s="567" t="s">
        <v>458</v>
      </c>
      <c r="J28" s="568"/>
      <c r="K28" s="587" t="s">
        <v>86</v>
      </c>
      <c r="L28" s="588"/>
      <c r="M28" s="567" t="s">
        <v>490</v>
      </c>
      <c r="N28" s="568"/>
      <c r="O28" s="587" t="s">
        <v>86</v>
      </c>
      <c r="P28" s="588"/>
    </row>
    <row r="29" spans="1:16" x14ac:dyDescent="0.2">
      <c r="D29" s="39"/>
    </row>
    <row r="30" spans="1:16" s="43" customFormat="1" ht="15.75" x14ac:dyDescent="0.25">
      <c r="A30" s="66"/>
      <c r="B30" s="67" t="s">
        <v>59</v>
      </c>
      <c r="C30" s="37"/>
      <c r="D30" s="68">
        <f>+D26</f>
        <v>581809201</v>
      </c>
      <c r="E30" s="66"/>
      <c r="F30" s="68"/>
      <c r="G30" s="66"/>
      <c r="H30" s="68">
        <f>+H26</f>
        <v>581809201</v>
      </c>
      <c r="I30" s="68"/>
      <c r="J30" s="68"/>
      <c r="K30" s="68"/>
      <c r="L30" s="68"/>
      <c r="M30" s="68"/>
      <c r="N30" s="68"/>
      <c r="O30" s="68"/>
      <c r="P30" s="68"/>
    </row>
    <row r="31" spans="1:16" s="43" customFormat="1" ht="15.75" x14ac:dyDescent="0.25">
      <c r="A31" s="66"/>
      <c r="B31" s="67" t="s">
        <v>60</v>
      </c>
      <c r="C31" s="37"/>
      <c r="D31" s="70">
        <f>+ROUND(IF(D30&lt;=VLOOKUP($B$50,formula,2,FALSE),800*(1-((VLOOKUP($B$50,formula,2,FALSE)-D30)/VLOOKUP($B$50,formula,2,FALSE))),800*(1-2*(ABS(VLOOKUP($B$50,formula,2,FALSE)-D30)/VLOOKUP($B$50,formula,2,FALSE)))),3)</f>
        <v>800</v>
      </c>
      <c r="E31" s="70"/>
      <c r="F31" s="70"/>
      <c r="G31" s="70"/>
      <c r="H31" s="70">
        <f>+ROUND(IF(H30&lt;=VLOOKUP($B$50,formula,2,FALSE),800*(1-((VLOOKUP($B$50,formula,2,FALSE)-H30)/VLOOKUP($B$50,formula,2,FALSE))),800*(1-2*(ABS(VLOOKUP($B$50,formula,2,FALSE)-H30)/VLOOKUP($B$50,formula,2,FALSE)))),3)</f>
        <v>800</v>
      </c>
      <c r="I31" s="70"/>
      <c r="J31" s="70"/>
      <c r="K31" s="70"/>
      <c r="L31" s="70"/>
      <c r="M31" s="70"/>
      <c r="N31" s="70"/>
      <c r="O31" s="70"/>
      <c r="P31" s="70"/>
    </row>
    <row r="32" spans="1:16" s="43" customFormat="1" ht="15.75" x14ac:dyDescent="0.25">
      <c r="A32" s="66"/>
      <c r="B32" s="67" t="s">
        <v>482</v>
      </c>
      <c r="C32" s="37"/>
      <c r="D32" s="66">
        <f>+'CALIFICACION PERSONAL'!D16</f>
        <v>200</v>
      </c>
      <c r="E32" s="66"/>
      <c r="F32" s="66"/>
      <c r="G32" s="66"/>
      <c r="H32" s="66">
        <f>+'CALIFICACION PERSONAL'!J16</f>
        <v>200</v>
      </c>
      <c r="I32" s="66"/>
      <c r="J32" s="66"/>
      <c r="K32" s="66"/>
      <c r="L32" s="66"/>
      <c r="M32" s="66"/>
      <c r="N32" s="66"/>
      <c r="O32" s="66"/>
      <c r="P32" s="66"/>
    </row>
    <row r="33" spans="1:16" s="43" customFormat="1" ht="15.75" x14ac:dyDescent="0.25">
      <c r="A33" s="66"/>
      <c r="B33" s="67" t="s">
        <v>61</v>
      </c>
      <c r="C33" s="37"/>
      <c r="D33" s="71">
        <f>SUM(D31:D32)</f>
        <v>1000</v>
      </c>
      <c r="E33" s="66"/>
      <c r="F33" s="71"/>
      <c r="G33" s="66"/>
      <c r="H33" s="71">
        <f>SUM(H31:H32)</f>
        <v>1000</v>
      </c>
      <c r="I33" s="71"/>
      <c r="J33" s="71"/>
      <c r="K33" s="66"/>
      <c r="L33" s="71"/>
      <c r="M33" s="66"/>
      <c r="N33" s="71"/>
      <c r="O33" s="66"/>
      <c r="P33" s="71"/>
    </row>
    <row r="34" spans="1:16" s="43" customFormat="1" ht="18" x14ac:dyDescent="0.25">
      <c r="A34" s="66"/>
      <c r="B34" s="67" t="s">
        <v>62</v>
      </c>
      <c r="C34" s="72"/>
      <c r="D34" s="73"/>
      <c r="E34" s="73"/>
      <c r="F34" s="73"/>
      <c r="G34" s="73"/>
      <c r="H34" s="73"/>
      <c r="I34" s="73"/>
      <c r="J34" s="73"/>
      <c r="K34" s="73"/>
      <c r="L34" s="73"/>
      <c r="M34" s="73"/>
      <c r="N34" s="73"/>
      <c r="O34" s="73"/>
      <c r="P34" s="73"/>
    </row>
    <row r="35" spans="1:16" s="43" customFormat="1" ht="15.75" x14ac:dyDescent="0.25">
      <c r="A35" s="66"/>
      <c r="B35" s="67"/>
      <c r="C35" s="41"/>
      <c r="D35" s="74"/>
      <c r="E35" s="75"/>
      <c r="F35" s="74"/>
      <c r="G35" s="75"/>
      <c r="H35" s="74"/>
      <c r="I35" s="74"/>
      <c r="J35" s="74"/>
      <c r="K35" s="75"/>
      <c r="L35" s="74"/>
      <c r="M35" s="75"/>
      <c r="N35" s="74"/>
      <c r="O35" s="75"/>
      <c r="P35" s="74"/>
    </row>
    <row r="36" spans="1:16" s="43" customFormat="1" ht="18" x14ac:dyDescent="0.25">
      <c r="A36" s="56" t="s">
        <v>63</v>
      </c>
      <c r="B36" s="88">
        <v>581809201</v>
      </c>
      <c r="C36" s="41"/>
      <c r="D36" s="41"/>
      <c r="E36" s="75"/>
      <c r="F36" s="75"/>
      <c r="G36" s="75"/>
      <c r="H36" s="75"/>
      <c r="I36" s="75"/>
      <c r="J36" s="75"/>
      <c r="K36" s="75"/>
      <c r="L36" s="75"/>
      <c r="M36" s="75"/>
      <c r="N36" s="75"/>
      <c r="O36" s="75"/>
      <c r="P36" s="75"/>
    </row>
    <row r="37" spans="1:16" s="43" customFormat="1" ht="15.75" x14ac:dyDescent="0.25">
      <c r="A37" s="38"/>
      <c r="B37" s="77"/>
      <c r="C37" s="41"/>
      <c r="D37" s="41"/>
      <c r="E37" s="75"/>
      <c r="F37" s="75"/>
      <c r="G37" s="75"/>
      <c r="H37" s="75"/>
      <c r="I37" s="75"/>
      <c r="J37" s="75"/>
      <c r="K37" s="75"/>
      <c r="L37" s="75"/>
      <c r="M37" s="75"/>
      <c r="N37" s="75"/>
      <c r="O37" s="75"/>
      <c r="P37" s="75"/>
    </row>
    <row r="38" spans="1:16" s="43" customFormat="1" ht="18" x14ac:dyDescent="0.25">
      <c r="A38" s="56" t="s">
        <v>70</v>
      </c>
      <c r="B38" s="94">
        <f>+MAX(C30:P30)</f>
        <v>581809201</v>
      </c>
      <c r="C38" s="41"/>
      <c r="D38" s="41"/>
      <c r="E38" s="75"/>
      <c r="F38" s="75"/>
      <c r="G38" s="75"/>
      <c r="H38" s="75"/>
      <c r="I38" s="75"/>
      <c r="J38" s="75"/>
      <c r="K38" s="75"/>
      <c r="L38" s="75"/>
      <c r="M38" s="75"/>
      <c r="N38" s="75"/>
      <c r="O38" s="75"/>
      <c r="P38" s="75"/>
    </row>
    <row r="39" spans="1:16" s="43" customFormat="1" ht="15.75" x14ac:dyDescent="0.25">
      <c r="A39" s="38"/>
      <c r="B39" s="77"/>
      <c r="C39" s="41"/>
      <c r="D39" s="41"/>
      <c r="E39" s="75"/>
      <c r="F39" s="75"/>
      <c r="G39" s="75"/>
      <c r="H39" s="75"/>
      <c r="I39" s="75"/>
      <c r="J39" s="75"/>
      <c r="K39" s="75"/>
      <c r="L39" s="75"/>
      <c r="M39" s="75"/>
      <c r="N39" s="75"/>
      <c r="O39" s="75"/>
      <c r="P39" s="75"/>
    </row>
    <row r="40" spans="1:16" s="43" customFormat="1" ht="15.75" x14ac:dyDescent="0.25">
      <c r="A40" s="56" t="s">
        <v>64</v>
      </c>
      <c r="B40" s="78" t="s">
        <v>65</v>
      </c>
      <c r="C40" s="41"/>
      <c r="D40" s="69"/>
      <c r="E40" s="75"/>
      <c r="F40" s="75"/>
      <c r="G40" s="75"/>
      <c r="H40" s="75"/>
      <c r="I40" s="75"/>
      <c r="J40" s="75"/>
      <c r="K40" s="75"/>
      <c r="L40" s="75"/>
      <c r="M40" s="75"/>
      <c r="N40" s="75"/>
      <c r="O40" s="75"/>
      <c r="P40" s="75"/>
    </row>
    <row r="41" spans="1:16" s="43" customFormat="1" ht="18" x14ac:dyDescent="0.25">
      <c r="A41" s="56">
        <v>1</v>
      </c>
      <c r="B41" s="79">
        <f>+AVERAGE(D30:P30)</f>
        <v>581809201</v>
      </c>
      <c r="C41" s="41"/>
      <c r="D41" s="41"/>
      <c r="E41" s="75"/>
      <c r="F41" s="75"/>
      <c r="G41" s="75"/>
      <c r="H41" s="75"/>
      <c r="I41" s="75"/>
      <c r="J41" s="75"/>
      <c r="K41" s="75"/>
      <c r="L41" s="75"/>
      <c r="M41" s="75"/>
      <c r="N41" s="75"/>
      <c r="O41" s="75"/>
      <c r="P41" s="75"/>
    </row>
    <row r="42" spans="1:16" s="43" customFormat="1" ht="18" x14ac:dyDescent="0.25">
      <c r="A42" s="56">
        <v>2</v>
      </c>
      <c r="B42" s="79">
        <f>+(B41+B38)/2</f>
        <v>581809201</v>
      </c>
      <c r="C42" s="41"/>
      <c r="D42" s="41"/>
      <c r="E42" s="75"/>
      <c r="F42" s="75"/>
      <c r="G42" s="75"/>
      <c r="H42" s="75"/>
      <c r="I42" s="75"/>
      <c r="J42" s="75"/>
      <c r="K42" s="75"/>
      <c r="L42" s="75"/>
      <c r="M42" s="75"/>
      <c r="N42" s="75"/>
      <c r="O42" s="75"/>
      <c r="P42" s="75"/>
    </row>
    <row r="43" spans="1:16" s="43" customFormat="1" ht="18" x14ac:dyDescent="0.25">
      <c r="A43" s="56">
        <v>3</v>
      </c>
      <c r="B43" s="79">
        <f>+GEOMEAN(D30:P30,B36)</f>
        <v>581809201</v>
      </c>
      <c r="C43" s="75"/>
      <c r="D43" s="41"/>
      <c r="E43" s="41"/>
      <c r="F43" s="41"/>
      <c r="G43" s="41"/>
      <c r="H43" s="41"/>
      <c r="I43" s="41"/>
      <c r="J43" s="41"/>
      <c r="K43" s="41"/>
      <c r="L43" s="41"/>
      <c r="M43" s="41"/>
      <c r="N43" s="41"/>
      <c r="O43" s="41"/>
      <c r="P43" s="41"/>
    </row>
    <row r="44" spans="1:16" s="43" customFormat="1" ht="15.75" x14ac:dyDescent="0.25">
      <c r="A44" s="227"/>
      <c r="B44" s="77"/>
      <c r="C44" s="75"/>
      <c r="D44" s="41"/>
      <c r="E44" s="41"/>
      <c r="F44" s="41"/>
      <c r="G44" s="41"/>
      <c r="H44" s="41"/>
      <c r="I44" s="41"/>
      <c r="J44" s="41"/>
      <c r="K44" s="41"/>
      <c r="L44" s="41"/>
      <c r="M44" s="41"/>
      <c r="N44" s="41"/>
      <c r="O44" s="41"/>
      <c r="P44" s="41"/>
    </row>
    <row r="45" spans="1:16" s="43" customFormat="1" ht="18" x14ac:dyDescent="0.25">
      <c r="A45" s="56" t="s">
        <v>66</v>
      </c>
      <c r="B45" s="80">
        <f>+COUNT(C30:P30)</f>
        <v>2</v>
      </c>
      <c r="C45" s="75"/>
      <c r="D45" s="41"/>
      <c r="E45" s="41"/>
      <c r="F45" s="75"/>
      <c r="G45" s="75"/>
      <c r="H45" s="75"/>
      <c r="I45" s="75"/>
      <c r="J45" s="75"/>
      <c r="K45" s="75"/>
      <c r="L45" s="75"/>
      <c r="M45" s="75"/>
      <c r="N45" s="75"/>
      <c r="O45" s="75"/>
      <c r="P45" s="75"/>
    </row>
    <row r="46" spans="1:16" s="43" customFormat="1" ht="18" x14ac:dyDescent="0.25">
      <c r="A46" s="56" t="s">
        <v>67</v>
      </c>
      <c r="B46" s="81">
        <f>+IF(AND(1&lt;=B45,B45&lt;=3),1,IF(AND(4&lt;=B45,B45&lt;=6),2,IF(AND(7&lt;=B45,B45&lt;=10),3,"NO APLICA")))</f>
        <v>1</v>
      </c>
      <c r="C46" s="75"/>
      <c r="D46" s="41"/>
      <c r="E46" s="41"/>
      <c r="F46" s="75"/>
      <c r="G46" s="75"/>
      <c r="H46" s="75"/>
      <c r="I46" s="75"/>
      <c r="J46" s="75"/>
      <c r="K46" s="75"/>
      <c r="L46" s="75"/>
      <c r="M46" s="75"/>
      <c r="N46" s="75"/>
      <c r="O46" s="75"/>
      <c r="P46" s="75"/>
    </row>
    <row r="47" spans="1:16" s="43" customFormat="1" ht="18" x14ac:dyDescent="0.25">
      <c r="A47" s="38"/>
      <c r="B47" s="82"/>
      <c r="C47" s="75"/>
      <c r="D47" s="41"/>
      <c r="E47" s="41"/>
      <c r="F47" s="75"/>
      <c r="G47" s="75"/>
      <c r="H47" s="75"/>
      <c r="I47" s="75"/>
      <c r="J47" s="75"/>
      <c r="K47" s="75"/>
      <c r="L47" s="75"/>
      <c r="M47" s="75"/>
      <c r="N47" s="75"/>
      <c r="O47" s="75"/>
      <c r="P47" s="75"/>
    </row>
    <row r="48" spans="1:16" s="43" customFormat="1" ht="18" x14ac:dyDescent="0.25">
      <c r="A48" s="56" t="s">
        <v>68</v>
      </c>
      <c r="B48" s="83">
        <v>3723.42</v>
      </c>
      <c r="C48" s="75"/>
      <c r="D48" s="41"/>
      <c r="E48" s="41"/>
      <c r="F48" s="75"/>
      <c r="G48" s="75"/>
      <c r="H48" s="75"/>
      <c r="I48" s="75"/>
      <c r="J48" s="75"/>
      <c r="K48" s="75"/>
      <c r="L48" s="75"/>
      <c r="M48" s="75"/>
      <c r="N48" s="75"/>
      <c r="O48" s="75"/>
      <c r="P48" s="75"/>
    </row>
    <row r="49" spans="1:16" s="43" customFormat="1" ht="18" x14ac:dyDescent="0.25">
      <c r="A49" s="56" t="s">
        <v>69</v>
      </c>
      <c r="B49" s="84">
        <f>+MOD(B48,INT(B48))</f>
        <v>0.42000000000007276</v>
      </c>
      <c r="C49" s="75"/>
      <c r="D49" s="41"/>
      <c r="E49" s="41"/>
      <c r="F49" s="75"/>
      <c r="G49" s="75"/>
      <c r="H49" s="75"/>
      <c r="I49" s="75"/>
      <c r="J49" s="75"/>
      <c r="K49" s="75"/>
      <c r="L49" s="75"/>
      <c r="M49" s="75"/>
      <c r="N49" s="75"/>
      <c r="O49" s="75"/>
      <c r="P49" s="75"/>
    </row>
    <row r="50" spans="1:16" s="43" customFormat="1" ht="18" x14ac:dyDescent="0.25">
      <c r="A50" s="56" t="s">
        <v>64</v>
      </c>
      <c r="B50" s="93">
        <f>+IF(AND(0&lt;=B49,B49&lt;=0.33),1,IF(AND(0.34&lt;=B49,B49&lt;=0.66),2,IF(AND(0.67&lt;=B49,B49&lt;=0.99),3,"NO APLICA")))</f>
        <v>2</v>
      </c>
      <c r="C50" s="75"/>
      <c r="D50" s="41"/>
      <c r="E50" s="41"/>
      <c r="F50" s="75"/>
      <c r="G50" s="75"/>
      <c r="H50" s="75"/>
      <c r="I50" s="75"/>
      <c r="J50" s="75"/>
      <c r="K50" s="75"/>
      <c r="L50" s="75"/>
      <c r="M50" s="75"/>
      <c r="N50" s="75"/>
      <c r="O50" s="75"/>
      <c r="P50" s="75"/>
    </row>
    <row r="51" spans="1:16" x14ac:dyDescent="0.2">
      <c r="D51" s="39"/>
    </row>
    <row r="52" spans="1:16" x14ac:dyDescent="0.2">
      <c r="C52" s="39"/>
      <c r="E52" s="40"/>
      <c r="G52" s="40"/>
      <c r="K52" s="40"/>
      <c r="M52" s="40"/>
      <c r="O52" s="40"/>
    </row>
    <row r="53" spans="1:16" ht="15.75" x14ac:dyDescent="0.2">
      <c r="B53" s="32" t="s">
        <v>35</v>
      </c>
      <c r="C53" s="39"/>
      <c r="E53" s="40"/>
      <c r="G53" s="40"/>
      <c r="K53" s="40"/>
      <c r="M53" s="40"/>
      <c r="O53" s="40"/>
    </row>
    <row r="54" spans="1:16" x14ac:dyDescent="0.2">
      <c r="C54" s="39"/>
      <c r="E54" s="40"/>
      <c r="G54" s="40"/>
      <c r="K54" s="40"/>
      <c r="M54" s="40"/>
      <c r="O54" s="40"/>
    </row>
    <row r="55" spans="1:16" x14ac:dyDescent="0.2">
      <c r="C55" s="39"/>
      <c r="E55" s="40"/>
      <c r="G55" s="40"/>
      <c r="K55" s="40"/>
      <c r="M55" s="40"/>
      <c r="O55" s="40"/>
    </row>
    <row r="56" spans="1:16" x14ac:dyDescent="0.2">
      <c r="C56" s="39"/>
      <c r="E56" s="40"/>
      <c r="G56" s="40"/>
      <c r="K56" s="40"/>
      <c r="M56" s="40"/>
      <c r="O56" s="40"/>
    </row>
    <row r="57" spans="1:16" ht="15.75" x14ac:dyDescent="0.2">
      <c r="B57" s="41"/>
      <c r="E57" s="40"/>
      <c r="G57" s="40"/>
      <c r="K57" s="40"/>
      <c r="M57" s="40"/>
      <c r="O57" s="40"/>
    </row>
    <row r="58" spans="1:16" ht="15.75" x14ac:dyDescent="0.2">
      <c r="B58" s="42" t="s">
        <v>36</v>
      </c>
      <c r="C58" s="39"/>
      <c r="E58" s="40"/>
      <c r="G58" s="40"/>
      <c r="K58" s="40"/>
      <c r="M58" s="40"/>
      <c r="O58" s="40"/>
    </row>
    <row r="59" spans="1:16" ht="15.75" x14ac:dyDescent="0.25">
      <c r="B59" s="43" t="s">
        <v>483</v>
      </c>
      <c r="C59" s="39"/>
      <c r="E59" s="40"/>
      <c r="G59" s="40"/>
      <c r="K59" s="40"/>
      <c r="M59" s="40"/>
      <c r="O59" s="40"/>
    </row>
    <row r="60" spans="1:16" ht="15.75" x14ac:dyDescent="0.25">
      <c r="B60" s="43"/>
      <c r="C60" s="39"/>
      <c r="E60" s="40"/>
      <c r="G60" s="40"/>
      <c r="K60" s="40"/>
      <c r="M60" s="40"/>
      <c r="O60" s="40"/>
    </row>
    <row r="61" spans="1:16" ht="15.75" x14ac:dyDescent="0.25">
      <c r="B61" s="43"/>
      <c r="C61" s="39"/>
      <c r="E61" s="40"/>
      <c r="G61" s="40"/>
      <c r="K61" s="40"/>
      <c r="M61" s="40"/>
      <c r="O61" s="40"/>
    </row>
    <row r="62" spans="1:16" ht="15.75" x14ac:dyDescent="0.25">
      <c r="B62" s="43"/>
      <c r="C62" s="39"/>
      <c r="E62" s="40"/>
      <c r="G62" s="40"/>
      <c r="K62" s="40"/>
      <c r="M62" s="40"/>
      <c r="O62" s="40"/>
    </row>
    <row r="63" spans="1:16" ht="15.75" x14ac:dyDescent="0.25">
      <c r="B63" s="43"/>
      <c r="C63" s="39"/>
      <c r="E63" s="40"/>
      <c r="G63" s="40"/>
      <c r="K63" s="40"/>
      <c r="M63" s="40"/>
      <c r="O63" s="40"/>
    </row>
    <row r="64" spans="1:16" ht="15.75" x14ac:dyDescent="0.2">
      <c r="B64" s="42" t="s">
        <v>484</v>
      </c>
      <c r="C64" s="39"/>
      <c r="E64" s="40"/>
      <c r="G64" s="40"/>
      <c r="K64" s="40"/>
      <c r="M64" s="40"/>
      <c r="O64" s="40"/>
    </row>
    <row r="65" spans="1:28" ht="15.75" x14ac:dyDescent="0.25">
      <c r="B65" s="43" t="s">
        <v>483</v>
      </c>
      <c r="C65" s="39"/>
      <c r="E65" s="40"/>
      <c r="G65" s="40"/>
      <c r="K65" s="40"/>
      <c r="M65" s="40"/>
      <c r="O65" s="40"/>
    </row>
    <row r="66" spans="1:28" x14ac:dyDescent="0.2">
      <c r="C66" s="39"/>
      <c r="E66" s="40"/>
      <c r="G66" s="40"/>
      <c r="K66" s="40"/>
      <c r="M66" s="40"/>
      <c r="O66" s="40"/>
    </row>
    <row r="67" spans="1:28" x14ac:dyDescent="0.2">
      <c r="C67" s="39"/>
      <c r="E67" s="40"/>
      <c r="G67" s="40"/>
      <c r="K67" s="40"/>
      <c r="M67" s="40"/>
      <c r="O67" s="40"/>
    </row>
    <row r="68" spans="1:28" x14ac:dyDescent="0.2">
      <c r="C68" s="39"/>
      <c r="E68" s="40"/>
      <c r="G68" s="40"/>
      <c r="K68" s="40"/>
      <c r="M68" s="40"/>
      <c r="O68" s="40"/>
    </row>
    <row r="69" spans="1:28" x14ac:dyDescent="0.2">
      <c r="C69" s="39"/>
      <c r="E69" s="40"/>
      <c r="G69" s="40"/>
      <c r="K69" s="40"/>
      <c r="M69" s="40"/>
      <c r="O69" s="40"/>
    </row>
    <row r="70" spans="1:28" s="103" customFormat="1" ht="15.75" x14ac:dyDescent="0.2">
      <c r="A70" s="110"/>
      <c r="B70" s="42" t="s">
        <v>485</v>
      </c>
      <c r="C70" s="66"/>
      <c r="D70" s="111"/>
      <c r="E70" s="39"/>
      <c r="F70" s="39"/>
      <c r="G70" s="39"/>
      <c r="H70" s="39"/>
      <c r="I70" s="39"/>
      <c r="J70" s="39"/>
      <c r="K70" s="39"/>
      <c r="L70" s="39"/>
      <c r="M70" s="39"/>
      <c r="N70" s="39"/>
      <c r="O70" s="39"/>
      <c r="P70" s="39"/>
      <c r="Q70" s="111"/>
      <c r="R70" s="39"/>
      <c r="S70" s="39"/>
      <c r="T70" s="39"/>
      <c r="U70" s="39"/>
      <c r="V70" s="39"/>
      <c r="W70" s="39"/>
      <c r="X70" s="39"/>
      <c r="Y70" s="39"/>
      <c r="Z70" s="39"/>
      <c r="AA70" s="39"/>
      <c r="AB70" s="39"/>
    </row>
    <row r="71" spans="1:28" s="103" customFormat="1" ht="15.75" x14ac:dyDescent="0.25">
      <c r="A71" s="76"/>
      <c r="B71" s="43" t="s">
        <v>483</v>
      </c>
      <c r="C71" s="66"/>
      <c r="D71" s="111"/>
      <c r="E71" s="39"/>
      <c r="F71" s="39"/>
      <c r="G71" s="39"/>
      <c r="H71" s="39"/>
      <c r="I71" s="39"/>
      <c r="J71" s="39"/>
      <c r="K71" s="39"/>
      <c r="L71" s="39"/>
      <c r="M71" s="39"/>
      <c r="N71" s="39"/>
      <c r="O71" s="39"/>
      <c r="P71" s="39"/>
      <c r="Q71" s="111"/>
      <c r="R71" s="39"/>
      <c r="S71" s="39"/>
      <c r="T71" s="39"/>
      <c r="U71" s="39"/>
      <c r="V71" s="39"/>
      <c r="W71" s="39"/>
      <c r="X71" s="39"/>
      <c r="Y71" s="39"/>
      <c r="Z71" s="39"/>
      <c r="AA71" s="39"/>
      <c r="AB71" s="39"/>
    </row>
    <row r="72" spans="1:28" s="103" customFormat="1" ht="15.75" x14ac:dyDescent="0.25">
      <c r="A72" s="76"/>
      <c r="B72" s="43"/>
      <c r="C72" s="66"/>
      <c r="D72" s="111"/>
      <c r="E72" s="39"/>
      <c r="F72" s="39"/>
      <c r="G72" s="39"/>
      <c r="H72" s="39"/>
      <c r="I72" s="39"/>
      <c r="J72" s="39"/>
      <c r="K72" s="39"/>
      <c r="L72" s="39"/>
      <c r="M72" s="39"/>
      <c r="N72" s="39"/>
      <c r="O72" s="39"/>
      <c r="P72" s="39"/>
      <c r="Q72" s="111"/>
      <c r="R72" s="39"/>
      <c r="S72" s="39"/>
      <c r="T72" s="39"/>
      <c r="U72" s="39"/>
      <c r="V72" s="39"/>
      <c r="W72" s="39"/>
      <c r="X72" s="39"/>
      <c r="Y72" s="39"/>
      <c r="Z72" s="39"/>
      <c r="AA72" s="39"/>
      <c r="AB72" s="39"/>
    </row>
    <row r="73" spans="1:28" s="103" customFormat="1" ht="15.75" x14ac:dyDescent="0.25">
      <c r="A73" s="76"/>
      <c r="B73" s="43"/>
      <c r="C73" s="66"/>
      <c r="D73" s="111"/>
      <c r="E73" s="39"/>
      <c r="F73" s="39"/>
      <c r="G73" s="39"/>
      <c r="H73" s="39"/>
      <c r="I73" s="39"/>
      <c r="J73" s="39"/>
      <c r="K73" s="39"/>
      <c r="L73" s="39"/>
      <c r="M73" s="39"/>
      <c r="N73" s="39"/>
      <c r="O73" s="39"/>
      <c r="P73" s="39"/>
      <c r="Q73" s="111"/>
      <c r="R73" s="39"/>
      <c r="S73" s="39"/>
      <c r="T73" s="39"/>
      <c r="U73" s="39"/>
      <c r="V73" s="39"/>
      <c r="W73" s="39"/>
      <c r="X73" s="39"/>
      <c r="Y73" s="39"/>
      <c r="Z73" s="39"/>
      <c r="AA73" s="39"/>
      <c r="AB73" s="39"/>
    </row>
    <row r="74" spans="1:28" s="103" customFormat="1" ht="15.75" x14ac:dyDescent="0.25">
      <c r="A74" s="76"/>
      <c r="B74" s="43"/>
      <c r="C74" s="66"/>
      <c r="D74" s="111"/>
      <c r="E74" s="39"/>
      <c r="F74" s="39"/>
      <c r="G74" s="39"/>
      <c r="H74" s="39"/>
      <c r="I74" s="39"/>
      <c r="J74" s="39"/>
      <c r="K74" s="39"/>
      <c r="L74" s="39"/>
      <c r="M74" s="39"/>
      <c r="N74" s="39"/>
      <c r="O74" s="39"/>
      <c r="P74" s="39"/>
      <c r="Q74" s="111"/>
      <c r="R74" s="39"/>
      <c r="S74" s="39"/>
      <c r="T74" s="39"/>
      <c r="U74" s="39"/>
      <c r="V74" s="39"/>
      <c r="W74" s="39"/>
      <c r="X74" s="39"/>
      <c r="Y74" s="39"/>
      <c r="Z74" s="39"/>
      <c r="AA74" s="39"/>
      <c r="AB74" s="39"/>
    </row>
    <row r="75" spans="1:28" s="103" customFormat="1" ht="15.75" x14ac:dyDescent="0.25">
      <c r="A75" s="76"/>
      <c r="B75" s="43"/>
      <c r="C75" s="66"/>
      <c r="D75" s="111"/>
      <c r="E75" s="39"/>
      <c r="F75" s="39"/>
      <c r="G75" s="39"/>
      <c r="H75" s="39"/>
      <c r="I75" s="39"/>
      <c r="J75" s="39"/>
      <c r="K75" s="39"/>
      <c r="L75" s="39"/>
      <c r="M75" s="39"/>
      <c r="N75" s="39"/>
      <c r="O75" s="39"/>
      <c r="P75" s="39"/>
      <c r="Q75" s="111"/>
      <c r="R75" s="39"/>
      <c r="S75" s="39"/>
      <c r="T75" s="39"/>
      <c r="U75" s="39"/>
      <c r="V75" s="39"/>
      <c r="W75" s="39"/>
      <c r="X75" s="39"/>
      <c r="Y75" s="39"/>
      <c r="Z75" s="39"/>
      <c r="AA75" s="39"/>
      <c r="AB75" s="39"/>
    </row>
    <row r="76" spans="1:28" ht="15.75" x14ac:dyDescent="0.2">
      <c r="B76" s="42" t="s">
        <v>37</v>
      </c>
      <c r="D76" s="42"/>
      <c r="E76" s="42"/>
      <c r="F76" s="42"/>
      <c r="G76" s="42"/>
      <c r="H76" s="42"/>
      <c r="I76" s="42"/>
      <c r="J76" s="42"/>
      <c r="K76" s="42"/>
      <c r="L76" s="42"/>
      <c r="M76" s="42"/>
      <c r="N76" s="42"/>
      <c r="O76" s="42"/>
      <c r="P76" s="42"/>
    </row>
    <row r="77" spans="1:28" ht="15.75" x14ac:dyDescent="0.25">
      <c r="B77" s="43" t="s">
        <v>38</v>
      </c>
      <c r="D77" s="44"/>
      <c r="E77" s="44"/>
      <c r="F77" s="43"/>
      <c r="G77" s="44"/>
      <c r="H77" s="43"/>
      <c r="I77" s="43"/>
      <c r="J77" s="43"/>
      <c r="K77" s="44"/>
      <c r="L77" s="43"/>
      <c r="M77" s="44"/>
      <c r="N77" s="43"/>
      <c r="O77" s="44"/>
      <c r="P77" s="43"/>
    </row>
    <row r="78" spans="1:28" ht="15.75" x14ac:dyDescent="0.25">
      <c r="B78" s="43" t="s">
        <v>39</v>
      </c>
      <c r="D78" s="44"/>
      <c r="E78" s="44"/>
      <c r="F78" s="43"/>
      <c r="G78" s="44"/>
      <c r="H78" s="43"/>
      <c r="I78" s="43"/>
      <c r="J78" s="43"/>
      <c r="K78" s="44"/>
      <c r="L78" s="43"/>
      <c r="M78" s="44"/>
      <c r="N78" s="43"/>
      <c r="O78" s="44"/>
      <c r="P78" s="43"/>
    </row>
    <row r="79" spans="1:28" ht="14.25" customHeight="1" x14ac:dyDescent="0.25">
      <c r="B79" s="43"/>
      <c r="C79" s="44"/>
      <c r="D79" s="44"/>
      <c r="E79" s="43"/>
      <c r="F79" s="43"/>
      <c r="G79" s="43"/>
      <c r="H79" s="43"/>
      <c r="I79" s="43"/>
      <c r="J79" s="43"/>
      <c r="K79" s="43"/>
      <c r="L79" s="43"/>
      <c r="M79" s="43"/>
      <c r="N79" s="43"/>
      <c r="O79" s="43"/>
      <c r="P79" s="43"/>
    </row>
    <row r="84" spans="1:4" s="39" customFormat="1" x14ac:dyDescent="0.25">
      <c r="A84" s="38"/>
      <c r="C84" s="40"/>
      <c r="D84" s="40"/>
    </row>
    <row r="85" spans="1:4" s="39" customFormat="1" x14ac:dyDescent="0.25">
      <c r="A85" s="38"/>
      <c r="C85" s="40"/>
      <c r="D85" s="40"/>
    </row>
    <row r="86" spans="1:4" s="39" customFormat="1" x14ac:dyDescent="0.25">
      <c r="A86" s="38"/>
      <c r="C86" s="40"/>
      <c r="D86" s="40"/>
    </row>
    <row r="87" spans="1:4" s="39" customFormat="1" x14ac:dyDescent="0.25">
      <c r="A87" s="38"/>
      <c r="C87" s="40"/>
      <c r="D87" s="40"/>
    </row>
    <row r="88" spans="1:4" s="39" customFormat="1" x14ac:dyDescent="0.25">
      <c r="A88" s="38"/>
      <c r="C88" s="40"/>
      <c r="D88" s="40"/>
    </row>
  </sheetData>
  <mergeCells count="32">
    <mergeCell ref="I9:J9"/>
    <mergeCell ref="M9:N9"/>
    <mergeCell ref="O9:P9"/>
    <mergeCell ref="O10:P10"/>
    <mergeCell ref="O28:P28"/>
    <mergeCell ref="M10:N10"/>
    <mergeCell ref="M28:N28"/>
    <mergeCell ref="K9:L9"/>
    <mergeCell ref="K10:L10"/>
    <mergeCell ref="K28:L28"/>
    <mergeCell ref="I10:J10"/>
    <mergeCell ref="I28:J28"/>
    <mergeCell ref="E9:F9"/>
    <mergeCell ref="C10:D10"/>
    <mergeCell ref="E10:F10"/>
    <mergeCell ref="E28:F28"/>
    <mergeCell ref="G28:H28"/>
    <mergeCell ref="G9:H9"/>
    <mergeCell ref="G10:H10"/>
    <mergeCell ref="A14:A18"/>
    <mergeCell ref="A28:B28"/>
    <mergeCell ref="C28:D28"/>
    <mergeCell ref="A7:B7"/>
    <mergeCell ref="A9:A11"/>
    <mergeCell ref="B9:B10"/>
    <mergeCell ref="C9:D9"/>
    <mergeCell ref="A6:B6"/>
    <mergeCell ref="A1:B1"/>
    <mergeCell ref="A2:B2"/>
    <mergeCell ref="A3:B3"/>
    <mergeCell ref="A4:B4"/>
    <mergeCell ref="A5:B5"/>
  </mergeCells>
  <conditionalFormatting sqref="O14 C14:H14 C15:F19">
    <cfRule type="cellIs" dxfId="268" priority="582" operator="equal">
      <formula>"NO"</formula>
    </cfRule>
  </conditionalFormatting>
  <conditionalFormatting sqref="C28:D28">
    <cfRule type="cellIs" dxfId="267" priority="581" operator="equal">
      <formula>"NO HABIL"</formula>
    </cfRule>
  </conditionalFormatting>
  <conditionalFormatting sqref="H15">
    <cfRule type="cellIs" dxfId="266" priority="578" operator="equal">
      <formula>"NO"</formula>
    </cfRule>
  </conditionalFormatting>
  <conditionalFormatting sqref="C20:J20">
    <cfRule type="cellIs" dxfId="265" priority="576" operator="equal">
      <formula>"NO"</formula>
    </cfRule>
  </conditionalFormatting>
  <conditionalFormatting sqref="C26">
    <cfRule type="cellIs" dxfId="264" priority="575" operator="equal">
      <formula>"NO"</formula>
    </cfRule>
  </conditionalFormatting>
  <conditionalFormatting sqref="C25:F25">
    <cfRule type="cellIs" dxfId="263" priority="574" operator="equal">
      <formula>"NO"</formula>
    </cfRule>
  </conditionalFormatting>
  <conditionalFormatting sqref="G25:J25">
    <cfRule type="cellIs" dxfId="262" priority="572" operator="equal">
      <formula>"NO"</formula>
    </cfRule>
  </conditionalFormatting>
  <conditionalFormatting sqref="D26">
    <cfRule type="cellIs" dxfId="261" priority="569" operator="equal">
      <formula>"NO"</formula>
    </cfRule>
  </conditionalFormatting>
  <conditionalFormatting sqref="E26">
    <cfRule type="cellIs" dxfId="260" priority="568" operator="equal">
      <formula>"NO"</formula>
    </cfRule>
  </conditionalFormatting>
  <conditionalFormatting sqref="G26">
    <cfRule type="cellIs" dxfId="259" priority="567" operator="equal">
      <formula>"NO"</formula>
    </cfRule>
  </conditionalFormatting>
  <conditionalFormatting sqref="O26">
    <cfRule type="cellIs" dxfId="258" priority="528" operator="equal">
      <formula>"NO"</formula>
    </cfRule>
  </conditionalFormatting>
  <conditionalFormatting sqref="O20:P20">
    <cfRule type="cellIs" dxfId="257" priority="532" operator="equal">
      <formula>"NO"</formula>
    </cfRule>
  </conditionalFormatting>
  <conditionalFormatting sqref="O25:P25">
    <cfRule type="cellIs" dxfId="256" priority="530" operator="equal">
      <formula>"NO"</formula>
    </cfRule>
  </conditionalFormatting>
  <conditionalFormatting sqref="O23">
    <cfRule type="cellIs" dxfId="255" priority="526" operator="equal">
      <formula>"NO"</formula>
    </cfRule>
  </conditionalFormatting>
  <conditionalFormatting sqref="O22">
    <cfRule type="cellIs" dxfId="254" priority="527" operator="equal">
      <formula>"NO"</formula>
    </cfRule>
  </conditionalFormatting>
  <conditionalFormatting sqref="O21">
    <cfRule type="cellIs" dxfId="253" priority="529" operator="equal">
      <formula>"NO"</formula>
    </cfRule>
  </conditionalFormatting>
  <conditionalFormatting sqref="C34 E34:G34 I34">
    <cfRule type="cellIs" dxfId="252" priority="553" operator="equal">
      <formula>1</formula>
    </cfRule>
  </conditionalFormatting>
  <conditionalFormatting sqref="P15">
    <cfRule type="cellIs" dxfId="251" priority="534" operator="equal">
      <formula>"NO"</formula>
    </cfRule>
  </conditionalFormatting>
  <conditionalFormatting sqref="O24">
    <cfRule type="cellIs" dxfId="250" priority="525" operator="equal">
      <formula>"NO"</formula>
    </cfRule>
  </conditionalFormatting>
  <conditionalFormatting sqref="O34">
    <cfRule type="cellIs" dxfId="249" priority="523" operator="equal">
      <formula>1</formula>
    </cfRule>
  </conditionalFormatting>
  <conditionalFormatting sqref="O15:O16">
    <cfRule type="cellIs" dxfId="248" priority="522" operator="equal">
      <formula>"NO"</formula>
    </cfRule>
  </conditionalFormatting>
  <conditionalFormatting sqref="E28:F28">
    <cfRule type="cellIs" dxfId="247" priority="252" operator="equal">
      <formula>"NO HABIL"</formula>
    </cfRule>
  </conditionalFormatting>
  <conditionalFormatting sqref="G28:I28">
    <cfRule type="cellIs" dxfId="246" priority="251" operator="equal">
      <formula>"NO HABIL"</formula>
    </cfRule>
  </conditionalFormatting>
  <conditionalFormatting sqref="P24">
    <cfRule type="cellIs" dxfId="245" priority="236" operator="equal">
      <formula>"NO"</formula>
    </cfRule>
  </conditionalFormatting>
  <conditionalFormatting sqref="P21">
    <cfRule type="cellIs" dxfId="244" priority="239" operator="equal">
      <formula>"NO"</formula>
    </cfRule>
  </conditionalFormatting>
  <conditionalFormatting sqref="P22">
    <cfRule type="cellIs" dxfId="243" priority="238" operator="equal">
      <formula>"NO"</formula>
    </cfRule>
  </conditionalFormatting>
  <conditionalFormatting sqref="F26">
    <cfRule type="cellIs" dxfId="242" priority="140" operator="equal">
      <formula>"NO"</formula>
    </cfRule>
  </conditionalFormatting>
  <conditionalFormatting sqref="H26:J26">
    <cfRule type="cellIs" dxfId="241" priority="139" operator="equal">
      <formula>"NO"</formula>
    </cfRule>
  </conditionalFormatting>
  <conditionalFormatting sqref="P26">
    <cfRule type="cellIs" dxfId="240" priority="138" operator="equal">
      <formula>"NO"</formula>
    </cfRule>
  </conditionalFormatting>
  <conditionalFormatting sqref="G15:G17">
    <cfRule type="cellIs" dxfId="239" priority="127" operator="equal">
      <formula>"NO"</formula>
    </cfRule>
  </conditionalFormatting>
  <conditionalFormatting sqref="H18:H19">
    <cfRule type="cellIs" dxfId="238" priority="122" operator="equal">
      <formula>"NO"</formula>
    </cfRule>
  </conditionalFormatting>
  <conditionalFormatting sqref="G18:G19">
    <cfRule type="cellIs" dxfId="237" priority="121" operator="equal">
      <formula>"NO"</formula>
    </cfRule>
  </conditionalFormatting>
  <conditionalFormatting sqref="C21:C22">
    <cfRule type="cellIs" dxfId="236" priority="119" operator="equal">
      <formula>"NO"</formula>
    </cfRule>
  </conditionalFormatting>
  <conditionalFormatting sqref="C23">
    <cfRule type="cellIs" dxfId="235" priority="118" operator="equal">
      <formula>"NO"</formula>
    </cfRule>
  </conditionalFormatting>
  <conditionalFormatting sqref="C24">
    <cfRule type="cellIs" dxfId="234" priority="117" operator="equal">
      <formula>"NO"</formula>
    </cfRule>
  </conditionalFormatting>
  <conditionalFormatting sqref="E21:E22">
    <cfRule type="cellIs" dxfId="233" priority="108" operator="equal">
      <formula>"NO"</formula>
    </cfRule>
  </conditionalFormatting>
  <conditionalFormatting sqref="E23">
    <cfRule type="cellIs" dxfId="232" priority="107" operator="equal">
      <formula>"NO"</formula>
    </cfRule>
  </conditionalFormatting>
  <conditionalFormatting sqref="G22">
    <cfRule type="cellIs" dxfId="231" priority="100" operator="equal">
      <formula>"NO"</formula>
    </cfRule>
  </conditionalFormatting>
  <conditionalFormatting sqref="G21">
    <cfRule type="cellIs" dxfId="230" priority="101" operator="equal">
      <formula>"NO"</formula>
    </cfRule>
  </conditionalFormatting>
  <conditionalFormatting sqref="G23">
    <cfRule type="cellIs" dxfId="229" priority="99" operator="equal">
      <formula>"NO"</formula>
    </cfRule>
  </conditionalFormatting>
  <conditionalFormatting sqref="G24">
    <cfRule type="cellIs" dxfId="228" priority="98" operator="equal">
      <formula>"NO"</formula>
    </cfRule>
  </conditionalFormatting>
  <conditionalFormatting sqref="I22:J22">
    <cfRule type="cellIs" dxfId="227" priority="96" operator="equal">
      <formula>"NO"</formula>
    </cfRule>
  </conditionalFormatting>
  <conditionalFormatting sqref="I21:J21">
    <cfRule type="cellIs" dxfId="226" priority="97" operator="equal">
      <formula>"NO"</formula>
    </cfRule>
  </conditionalFormatting>
  <conditionalFormatting sqref="I24:J24">
    <cfRule type="cellIs" dxfId="225" priority="94" operator="equal">
      <formula>"NO"</formula>
    </cfRule>
  </conditionalFormatting>
  <conditionalFormatting sqref="I23:J23">
    <cfRule type="cellIs" dxfId="224" priority="95" operator="equal">
      <formula>"NO"</formula>
    </cfRule>
  </conditionalFormatting>
  <conditionalFormatting sqref="M14">
    <cfRule type="cellIs" dxfId="223" priority="92" operator="equal">
      <formula>"NO"</formula>
    </cfRule>
  </conditionalFormatting>
  <conditionalFormatting sqref="M26">
    <cfRule type="cellIs" dxfId="222" priority="87" operator="equal">
      <formula>"NO"</formula>
    </cfRule>
  </conditionalFormatting>
  <conditionalFormatting sqref="M20:N20">
    <cfRule type="cellIs" dxfId="221" priority="90" operator="equal">
      <formula>"NO"</formula>
    </cfRule>
  </conditionalFormatting>
  <conditionalFormatting sqref="M25:N25">
    <cfRule type="cellIs" dxfId="220" priority="89" operator="equal">
      <formula>"NO"</formula>
    </cfRule>
  </conditionalFormatting>
  <conditionalFormatting sqref="M23">
    <cfRule type="cellIs" dxfId="219" priority="85" operator="equal">
      <formula>"NO"</formula>
    </cfRule>
  </conditionalFormatting>
  <conditionalFormatting sqref="M22">
    <cfRule type="cellIs" dxfId="218" priority="86" operator="equal">
      <formula>"NO"</formula>
    </cfRule>
  </conditionalFormatting>
  <conditionalFormatting sqref="M21">
    <cfRule type="cellIs" dxfId="217" priority="88" operator="equal">
      <formula>"NO"</formula>
    </cfRule>
  </conditionalFormatting>
  <conditionalFormatting sqref="N15">
    <cfRule type="cellIs" dxfId="216" priority="91" operator="equal">
      <formula>"NO"</formula>
    </cfRule>
  </conditionalFormatting>
  <conditionalFormatting sqref="M24">
    <cfRule type="cellIs" dxfId="215" priority="84" operator="equal">
      <formula>"NO"</formula>
    </cfRule>
  </conditionalFormatting>
  <conditionalFormatting sqref="M34">
    <cfRule type="cellIs" dxfId="214" priority="83" operator="equal">
      <formula>1</formula>
    </cfRule>
  </conditionalFormatting>
  <conditionalFormatting sqref="M15:M16">
    <cfRule type="cellIs" dxfId="213" priority="82" operator="equal">
      <formula>"NO"</formula>
    </cfRule>
  </conditionalFormatting>
  <conditionalFormatting sqref="N24">
    <cfRule type="cellIs" dxfId="212" priority="77" operator="equal">
      <formula>"NO"</formula>
    </cfRule>
  </conditionalFormatting>
  <conditionalFormatting sqref="N21">
    <cfRule type="cellIs" dxfId="211" priority="80" operator="equal">
      <formula>"NO"</formula>
    </cfRule>
  </conditionalFormatting>
  <conditionalFormatting sqref="N22">
    <cfRule type="cellIs" dxfId="210" priority="79" operator="equal">
      <formula>"NO"</formula>
    </cfRule>
  </conditionalFormatting>
  <conditionalFormatting sqref="N23">
    <cfRule type="cellIs" dxfId="209" priority="78" operator="equal">
      <formula>"NO"</formula>
    </cfRule>
  </conditionalFormatting>
  <conditionalFormatting sqref="N26">
    <cfRule type="cellIs" dxfId="208" priority="76" operator="equal">
      <formula>"NO"</formula>
    </cfRule>
  </conditionalFormatting>
  <conditionalFormatting sqref="K14">
    <cfRule type="cellIs" dxfId="207" priority="74" operator="equal">
      <formula>"NO"</formula>
    </cfRule>
  </conditionalFormatting>
  <conditionalFormatting sqref="K26">
    <cfRule type="cellIs" dxfId="206" priority="69" operator="equal">
      <formula>"NO"</formula>
    </cfRule>
  </conditionalFormatting>
  <conditionalFormatting sqref="K20:L20">
    <cfRule type="cellIs" dxfId="205" priority="72" operator="equal">
      <formula>"NO"</formula>
    </cfRule>
  </conditionalFormatting>
  <conditionalFormatting sqref="K25:L25">
    <cfRule type="cellIs" dxfId="204" priority="71" operator="equal">
      <formula>"NO"</formula>
    </cfRule>
  </conditionalFormatting>
  <conditionalFormatting sqref="K23">
    <cfRule type="cellIs" dxfId="203" priority="67" operator="equal">
      <formula>"NO"</formula>
    </cfRule>
  </conditionalFormatting>
  <conditionalFormatting sqref="K22">
    <cfRule type="cellIs" dxfId="202" priority="68" operator="equal">
      <formula>"NO"</formula>
    </cfRule>
  </conditionalFormatting>
  <conditionalFormatting sqref="K21">
    <cfRule type="cellIs" dxfId="201" priority="70" operator="equal">
      <formula>"NO"</formula>
    </cfRule>
  </conditionalFormatting>
  <conditionalFormatting sqref="L15 L17">
    <cfRule type="cellIs" dxfId="200" priority="73" operator="equal">
      <formula>"NO"</formula>
    </cfRule>
  </conditionalFormatting>
  <conditionalFormatting sqref="K24">
    <cfRule type="cellIs" dxfId="199" priority="66" operator="equal">
      <formula>"NO"</formula>
    </cfRule>
  </conditionalFormatting>
  <conditionalFormatting sqref="K34">
    <cfRule type="cellIs" dxfId="198" priority="65" operator="equal">
      <formula>1</formula>
    </cfRule>
  </conditionalFormatting>
  <conditionalFormatting sqref="K15:K17">
    <cfRule type="cellIs" dxfId="197" priority="64" operator="equal">
      <formula>"NO"</formula>
    </cfRule>
  </conditionalFormatting>
  <conditionalFormatting sqref="K18:L19">
    <cfRule type="cellIs" dxfId="196" priority="63" operator="equal">
      <formula>"NO"</formula>
    </cfRule>
  </conditionalFormatting>
  <conditionalFormatting sqref="L24">
    <cfRule type="cellIs" dxfId="195" priority="59" operator="equal">
      <formula>"NO"</formula>
    </cfRule>
  </conditionalFormatting>
  <conditionalFormatting sqref="L21">
    <cfRule type="cellIs" dxfId="194" priority="62" operator="equal">
      <formula>"NO"</formula>
    </cfRule>
  </conditionalFormatting>
  <conditionalFormatting sqref="L22">
    <cfRule type="cellIs" dxfId="193" priority="61" operator="equal">
      <formula>"NO"</formula>
    </cfRule>
  </conditionalFormatting>
  <conditionalFormatting sqref="L26">
    <cfRule type="cellIs" dxfId="192" priority="58" operator="equal">
      <formula>"NO"</formula>
    </cfRule>
  </conditionalFormatting>
  <conditionalFormatting sqref="H16">
    <cfRule type="cellIs" dxfId="191" priority="56" operator="equal">
      <formula>"NO"</formula>
    </cfRule>
  </conditionalFormatting>
  <conditionalFormatting sqref="I14:J14">
    <cfRule type="cellIs" dxfId="190" priority="55" operator="equal">
      <formula>"NO"</formula>
    </cfRule>
  </conditionalFormatting>
  <conditionalFormatting sqref="J15">
    <cfRule type="cellIs" dxfId="189" priority="54" operator="equal">
      <formula>"NO"</formula>
    </cfRule>
  </conditionalFormatting>
  <conditionalFormatting sqref="I15:I17">
    <cfRule type="cellIs" dxfId="188" priority="53" operator="equal">
      <formula>"NO"</formula>
    </cfRule>
  </conditionalFormatting>
  <conditionalFormatting sqref="J18:J19">
    <cfRule type="cellIs" dxfId="187" priority="52" operator="equal">
      <formula>"NO"</formula>
    </cfRule>
  </conditionalFormatting>
  <conditionalFormatting sqref="I18:I19">
    <cfRule type="cellIs" dxfId="186" priority="51" operator="equal">
      <formula>"NO"</formula>
    </cfRule>
  </conditionalFormatting>
  <conditionalFormatting sqref="J17">
    <cfRule type="cellIs" dxfId="185" priority="47" operator="equal">
      <formula>"NO"</formula>
    </cfRule>
  </conditionalFormatting>
  <conditionalFormatting sqref="J16">
    <cfRule type="cellIs" dxfId="184" priority="49" operator="equal">
      <formula>"NO"</formula>
    </cfRule>
  </conditionalFormatting>
  <conditionalFormatting sqref="H17">
    <cfRule type="cellIs" dxfId="183" priority="48" operator="equal">
      <formula>"NO"</formula>
    </cfRule>
  </conditionalFormatting>
  <conditionalFormatting sqref="L14">
    <cfRule type="cellIs" dxfId="182" priority="46" operator="equal">
      <formula>"NO"</formula>
    </cfRule>
  </conditionalFormatting>
  <conditionalFormatting sqref="L16">
    <cfRule type="cellIs" dxfId="181" priority="45" operator="equal">
      <formula>"NO"</formula>
    </cfRule>
  </conditionalFormatting>
  <conditionalFormatting sqref="N14">
    <cfRule type="cellIs" dxfId="180" priority="44" operator="equal">
      <formula>"NO"</formula>
    </cfRule>
  </conditionalFormatting>
  <conditionalFormatting sqref="N16">
    <cfRule type="cellIs" dxfId="179" priority="43" operator="equal">
      <formula>"NO"</formula>
    </cfRule>
  </conditionalFormatting>
  <conditionalFormatting sqref="N17">
    <cfRule type="cellIs" dxfId="178" priority="42" operator="equal">
      <formula>"NO"</formula>
    </cfRule>
  </conditionalFormatting>
  <conditionalFormatting sqref="M17">
    <cfRule type="cellIs" dxfId="177" priority="41" operator="equal">
      <formula>"NO"</formula>
    </cfRule>
  </conditionalFormatting>
  <conditionalFormatting sqref="M18:N19">
    <cfRule type="cellIs" dxfId="176" priority="40" operator="equal">
      <formula>"NO"</formula>
    </cfRule>
  </conditionalFormatting>
  <conditionalFormatting sqref="P14">
    <cfRule type="cellIs" dxfId="175" priority="39" operator="equal">
      <formula>"NO"</formula>
    </cfRule>
  </conditionalFormatting>
  <conditionalFormatting sqref="P16">
    <cfRule type="cellIs" dxfId="174" priority="38" operator="equal">
      <formula>"NO"</formula>
    </cfRule>
  </conditionalFormatting>
  <conditionalFormatting sqref="P17">
    <cfRule type="cellIs" dxfId="173" priority="37" operator="equal">
      <formula>"NO"</formula>
    </cfRule>
  </conditionalFormatting>
  <conditionalFormatting sqref="O17">
    <cfRule type="cellIs" dxfId="172" priority="36" operator="equal">
      <formula>"NO"</formula>
    </cfRule>
  </conditionalFormatting>
  <conditionalFormatting sqref="O18:P19">
    <cfRule type="cellIs" dxfId="171" priority="35" operator="equal">
      <formula>"NO"</formula>
    </cfRule>
  </conditionalFormatting>
  <conditionalFormatting sqref="L23">
    <cfRule type="cellIs" dxfId="170" priority="34" operator="equal">
      <formula>"NO"</formula>
    </cfRule>
  </conditionalFormatting>
  <conditionalFormatting sqref="P23">
    <cfRule type="cellIs" dxfId="169" priority="33" operator="equal">
      <formula>"NO"</formula>
    </cfRule>
  </conditionalFormatting>
  <conditionalFormatting sqref="D21">
    <cfRule type="cellIs" dxfId="168" priority="27" operator="equal">
      <formula>"NO"</formula>
    </cfRule>
  </conditionalFormatting>
  <conditionalFormatting sqref="D22">
    <cfRule type="cellIs" dxfId="167" priority="24" operator="equal">
      <formula>"NO"</formula>
    </cfRule>
  </conditionalFormatting>
  <conditionalFormatting sqref="D23">
    <cfRule type="cellIs" dxfId="166" priority="23" operator="equal">
      <formula>"NO"</formula>
    </cfRule>
  </conditionalFormatting>
  <conditionalFormatting sqref="D24">
    <cfRule type="cellIs" dxfId="165" priority="22" operator="equal">
      <formula>"NO"</formula>
    </cfRule>
  </conditionalFormatting>
  <conditionalFormatting sqref="F21">
    <cfRule type="cellIs" dxfId="164" priority="21" operator="equal">
      <formula>"NO"</formula>
    </cfRule>
  </conditionalFormatting>
  <conditionalFormatting sqref="F22">
    <cfRule type="cellIs" dxfId="163" priority="20" operator="equal">
      <formula>"NO"</formula>
    </cfRule>
  </conditionalFormatting>
  <conditionalFormatting sqref="F23">
    <cfRule type="cellIs" dxfId="162" priority="19" operator="equal">
      <formula>"NO"</formula>
    </cfRule>
  </conditionalFormatting>
  <conditionalFormatting sqref="E24">
    <cfRule type="cellIs" dxfId="161" priority="17" operator="equal">
      <formula>"NO"</formula>
    </cfRule>
  </conditionalFormatting>
  <conditionalFormatting sqref="F24">
    <cfRule type="cellIs" dxfId="160" priority="16" operator="equal">
      <formula>"NO"</formula>
    </cfRule>
  </conditionalFormatting>
  <conditionalFormatting sqref="H22">
    <cfRule type="cellIs" dxfId="159" priority="14" operator="equal">
      <formula>"NO"</formula>
    </cfRule>
  </conditionalFormatting>
  <conditionalFormatting sqref="H21">
    <cfRule type="cellIs" dxfId="158" priority="15" operator="equal">
      <formula>"NO"</formula>
    </cfRule>
  </conditionalFormatting>
  <conditionalFormatting sqref="H24">
    <cfRule type="cellIs" dxfId="157" priority="12" operator="equal">
      <formula>"NO"</formula>
    </cfRule>
  </conditionalFormatting>
  <conditionalFormatting sqref="H23">
    <cfRule type="cellIs" dxfId="156" priority="13" operator="equal">
      <formula>"NO"</formula>
    </cfRule>
  </conditionalFormatting>
  <conditionalFormatting sqref="D34">
    <cfRule type="cellIs" dxfId="155" priority="11" operator="equal">
      <formula>1</formula>
    </cfRule>
  </conditionalFormatting>
  <conditionalFormatting sqref="H34">
    <cfRule type="cellIs" dxfId="154" priority="10" operator="equal">
      <formula>1</formula>
    </cfRule>
  </conditionalFormatting>
  <conditionalFormatting sqref="J34">
    <cfRule type="cellIs" dxfId="153" priority="9" operator="equal">
      <formula>1</formula>
    </cfRule>
  </conditionalFormatting>
  <conditionalFormatting sqref="L34">
    <cfRule type="cellIs" dxfId="152" priority="8" operator="equal">
      <formula>1</formula>
    </cfRule>
  </conditionalFormatting>
  <conditionalFormatting sqref="N34">
    <cfRule type="cellIs" dxfId="151" priority="7" operator="equal">
      <formula>1</formula>
    </cfRule>
  </conditionalFormatting>
  <conditionalFormatting sqref="P34">
    <cfRule type="cellIs" dxfId="150" priority="6" operator="equal">
      <formula>1</formula>
    </cfRule>
  </conditionalFormatting>
  <conditionalFormatting sqref="O28">
    <cfRule type="cellIs" dxfId="149" priority="3" operator="equal">
      <formula>"NO HABIL"</formula>
    </cfRule>
  </conditionalFormatting>
  <conditionalFormatting sqref="M28">
    <cfRule type="cellIs" dxfId="148" priority="2" operator="equal">
      <formula>"NO HABIL"</formula>
    </cfRule>
  </conditionalFormatting>
  <conditionalFormatting sqref="K28">
    <cfRule type="cellIs" dxfId="147" priority="1" operator="equal">
      <formula>"NO HABIL"</formula>
    </cfRule>
  </conditionalFormatting>
  <pageMargins left="0.47244094488188981" right="0.47244094488188981" top="0.59055118110236227" bottom="0.59055118110236227" header="0.23622047244094491" footer="0.31496062992125984"/>
  <pageSetup scale="28" orientation="landscape"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G152"/>
  <sheetViews>
    <sheetView view="pageBreakPreview" topLeftCell="I44" zoomScale="90" zoomScaleNormal="90" zoomScaleSheetLayoutView="90" workbookViewId="0">
      <selection activeCell="P95" sqref="P95"/>
    </sheetView>
  </sheetViews>
  <sheetFormatPr baseColWidth="10" defaultRowHeight="15" x14ac:dyDescent="0.25"/>
  <cols>
    <col min="1" max="2" width="20.7109375" style="2" customWidth="1"/>
    <col min="3" max="3" width="2.7109375" style="2" customWidth="1"/>
    <col min="4" max="4" width="20.7109375" style="2" customWidth="1"/>
    <col min="5" max="5" width="2.7109375" style="2" customWidth="1"/>
    <col min="6" max="6" width="8.7109375" style="2" customWidth="1"/>
    <col min="7" max="7" width="22.5703125" style="2" customWidth="1"/>
    <col min="8" max="8" width="20.7109375" style="2" customWidth="1"/>
    <col min="9" max="9" width="3.28515625" customWidth="1"/>
    <col min="10" max="10" width="8.7109375" style="2" customWidth="1"/>
    <col min="11" max="12" width="20.7109375" style="2" customWidth="1"/>
    <col min="13" max="13" width="3.28515625" customWidth="1"/>
    <col min="14" max="14" width="8.7109375" style="2" customWidth="1"/>
    <col min="15" max="16" width="20.7109375" style="2" customWidth="1"/>
    <col min="17" max="17" width="3.28515625" customWidth="1"/>
    <col min="18" max="18" width="8.7109375" style="2" customWidth="1"/>
    <col min="19" max="20" width="20.7109375" style="2" customWidth="1"/>
    <col min="21" max="21" width="3.28515625" customWidth="1"/>
    <col min="22" max="22" width="8.7109375" style="2" customWidth="1"/>
    <col min="23" max="24" width="20.7109375" style="2" customWidth="1"/>
    <col min="25" max="25" width="3.28515625" customWidth="1"/>
    <col min="26" max="26" width="8.7109375" style="2" customWidth="1"/>
    <col min="27" max="28" width="20.7109375" style="2" customWidth="1"/>
    <col min="29" max="29" width="3.28515625" customWidth="1"/>
    <col min="30" max="30" width="8.7109375" style="2" customWidth="1"/>
    <col min="31" max="33" width="20.7109375" style="2" customWidth="1"/>
    <col min="34" max="34" width="3.28515625" customWidth="1"/>
  </cols>
  <sheetData>
    <row r="1" spans="1:33" x14ac:dyDescent="0.25">
      <c r="A1" s="590" t="s">
        <v>16</v>
      </c>
      <c r="B1" s="590"/>
      <c r="C1" s="4"/>
      <c r="D1" s="5" t="s">
        <v>17</v>
      </c>
      <c r="E1" s="4"/>
      <c r="F1" s="4"/>
      <c r="G1" s="95">
        <v>1</v>
      </c>
      <c r="H1" s="4"/>
      <c r="J1" s="4"/>
      <c r="K1" s="95">
        <v>2</v>
      </c>
      <c r="L1" s="4"/>
      <c r="N1" s="4"/>
      <c r="O1" s="95">
        <v>3</v>
      </c>
      <c r="P1" s="4"/>
      <c r="R1" s="4"/>
      <c r="S1" s="95">
        <v>4</v>
      </c>
      <c r="T1" s="4"/>
      <c r="V1" s="4"/>
      <c r="W1" s="95">
        <v>5</v>
      </c>
      <c r="X1" s="4"/>
      <c r="Z1" s="4"/>
      <c r="AA1" s="95">
        <v>6</v>
      </c>
      <c r="AB1" s="4"/>
      <c r="AD1" s="4"/>
      <c r="AE1" s="95">
        <v>7</v>
      </c>
      <c r="AF1" s="4"/>
      <c r="AG1" s="4"/>
    </row>
    <row r="2" spans="1:33" ht="51" x14ac:dyDescent="0.25">
      <c r="A2" s="590"/>
      <c r="B2" s="590"/>
      <c r="C2" s="6"/>
      <c r="D2" s="7" t="s">
        <v>387</v>
      </c>
      <c r="E2" s="6"/>
      <c r="F2" s="6"/>
      <c r="G2" s="96" t="str">
        <f>'VERIFICACION TECNICA'!C10</f>
        <v>LUIS FERNANDO POLANCO FLOREZ</v>
      </c>
      <c r="H2" s="6"/>
      <c r="J2" s="6"/>
      <c r="K2" s="96" t="str">
        <f>'VERIFICACION TECNICA'!E10</f>
        <v>CONSORCIO TOVAR ESCOBAR 2020</v>
      </c>
      <c r="L2" s="6"/>
      <c r="N2" s="6"/>
      <c r="O2" s="96" t="str">
        <f>'VERIFICACION TECNICA'!G10</f>
        <v>IVAN DARIO MUÑOZ DELGADO</v>
      </c>
      <c r="P2" s="6"/>
      <c r="R2" s="6"/>
      <c r="S2" s="96" t="str">
        <f>'VERIFICACION TECNICA'!I10</f>
        <v>UNION TEMPORAL 2M CAUCA 2020</v>
      </c>
      <c r="T2" s="6"/>
      <c r="V2" s="6"/>
      <c r="W2" s="96" t="str">
        <f>+'VERIFICACION TECNICA'!K10</f>
        <v>JULIAN LIZARDO GONZALEZ CASAS</v>
      </c>
      <c r="X2" s="6"/>
      <c r="Z2" s="6"/>
      <c r="AA2" s="96" t="str">
        <f>'VERIFICACION TECNICA'!M10</f>
        <v>DIEGO GENARO MUÑOZ GUTIERREZ</v>
      </c>
      <c r="AB2" s="6"/>
      <c r="AD2" s="6"/>
      <c r="AE2" s="96" t="str">
        <f>'VERIFICACION TECNICA'!O10</f>
        <v>ASESORIA CONSULTORIA Y GESTION COLOMBIA SAS</v>
      </c>
      <c r="AF2" s="6"/>
      <c r="AG2" s="6"/>
    </row>
    <row r="3" spans="1:33" x14ac:dyDescent="0.25">
      <c r="C3" s="8"/>
      <c r="E3" s="8"/>
      <c r="F3" s="8"/>
      <c r="G3" s="9"/>
      <c r="H3" s="8"/>
      <c r="J3" s="8"/>
      <c r="K3" s="9"/>
      <c r="L3" s="8"/>
      <c r="N3" s="8"/>
      <c r="O3" s="9"/>
      <c r="P3" s="8"/>
      <c r="R3" s="8"/>
      <c r="S3" s="9"/>
      <c r="T3" s="8"/>
      <c r="V3" s="8"/>
      <c r="W3" s="9"/>
      <c r="X3" s="8"/>
      <c r="Z3" s="8"/>
      <c r="AA3" s="9"/>
      <c r="AB3" s="8"/>
      <c r="AD3" s="8"/>
      <c r="AE3" s="9"/>
      <c r="AF3" s="8"/>
      <c r="AG3" s="8"/>
    </row>
    <row r="4" spans="1:33" x14ac:dyDescent="0.25">
      <c r="A4" s="10"/>
    </row>
    <row r="5" spans="1:33" s="186" customFormat="1" x14ac:dyDescent="0.25">
      <c r="A5" s="591" t="s">
        <v>18</v>
      </c>
      <c r="B5" s="592"/>
      <c r="C5" s="181"/>
      <c r="D5" s="205">
        <v>581809201</v>
      </c>
      <c r="E5" s="181"/>
      <c r="F5" s="193" t="s">
        <v>20</v>
      </c>
      <c r="G5" s="194">
        <f>SUM(G6:G8)</f>
        <v>10544751165</v>
      </c>
      <c r="H5" s="195" t="str">
        <f>+IF(G5&gt;=$D5,"CUMPLE","NO CUMPLE")</f>
        <v>CUMPLE</v>
      </c>
      <c r="J5" s="193" t="s">
        <v>20</v>
      </c>
      <c r="K5" s="194">
        <f>SUM(K6:K8)</f>
        <v>4382381986</v>
      </c>
      <c r="L5" s="195" t="str">
        <f>+IF(K5&gt;=$D5,"CUMPLE","NO CUMPLE")</f>
        <v>CUMPLE</v>
      </c>
      <c r="N5" s="193" t="s">
        <v>20</v>
      </c>
      <c r="O5" s="194">
        <f>SUM(O6:O8)</f>
        <v>1254007609</v>
      </c>
      <c r="P5" s="195" t="str">
        <f>+IF(O5&gt;=$D5,"CUMPLE","NO CUMPLE")</f>
        <v>CUMPLE</v>
      </c>
      <c r="R5" s="193" t="s">
        <v>20</v>
      </c>
      <c r="S5" s="194">
        <f ca="1">SUM(S6:S8)</f>
        <v>870953909</v>
      </c>
      <c r="T5" s="195" t="str">
        <f ca="1">+IF(S5&gt;=$D5,"CUMPLE","NO CUMPLE")</f>
        <v>CUMPLE</v>
      </c>
      <c r="V5" s="193" t="s">
        <v>20</v>
      </c>
      <c r="W5" s="194">
        <f ca="1">SUM(W6:W8)</f>
        <v>2379953044</v>
      </c>
      <c r="X5" s="195" t="str">
        <f ca="1">+IF(W5&gt;=$D5,"CUMPLE","NO CUMPLE")</f>
        <v>CUMPLE</v>
      </c>
      <c r="Z5" s="193" t="s">
        <v>20</v>
      </c>
      <c r="AA5" s="194">
        <f>SUM(AA6:AA8)</f>
        <v>958111712</v>
      </c>
      <c r="AB5" s="195" t="str">
        <f>+IF(AA5&gt;=$D5,"CUMPLE","NO CUMPLE")</f>
        <v>CUMPLE</v>
      </c>
      <c r="AD5" s="193" t="s">
        <v>20</v>
      </c>
      <c r="AE5" s="194">
        <f ca="1">SUM(AE6:AE8)</f>
        <v>1087840327</v>
      </c>
      <c r="AF5" s="195" t="str">
        <f ca="1">+IF(AE5&gt;=$D5,"CUMPLE","NO CUMPLE")</f>
        <v>CUMPLE</v>
      </c>
      <c r="AG5" s="195"/>
    </row>
    <row r="6" spans="1:33" x14ac:dyDescent="0.25">
      <c r="A6" s="196"/>
      <c r="B6" s="197"/>
      <c r="D6" s="198"/>
      <c r="F6" s="47" t="s">
        <v>19</v>
      </c>
      <c r="G6" s="49">
        <f>+SUMIF(F$20:F$54,F6,G$20:G$54)</f>
        <v>10544751165</v>
      </c>
      <c r="H6" s="9"/>
      <c r="J6" s="47" t="s">
        <v>19</v>
      </c>
      <c r="K6" s="49">
        <f>+SUMIF(J$20:J$54,J6,K$20:K$54)</f>
        <v>3959344570</v>
      </c>
      <c r="L6" s="9"/>
      <c r="N6" s="47" t="s">
        <v>19</v>
      </c>
      <c r="O6" s="49">
        <f>+SUMIF(N$20:N$54,N6,O$20:O$54)</f>
        <v>1254007609</v>
      </c>
      <c r="P6" s="9"/>
      <c r="R6" s="47" t="s">
        <v>19</v>
      </c>
      <c r="S6" s="49">
        <f>+SUMIF(R$20:R$54,R6,S$20:S$54)</f>
        <v>0</v>
      </c>
      <c r="T6" s="9"/>
      <c r="V6" s="47" t="s">
        <v>19</v>
      </c>
      <c r="W6" s="49">
        <f ca="1">+SUMIF(V$20:V$54,V6,W$20:W$54)</f>
        <v>2379953044</v>
      </c>
      <c r="X6" s="9"/>
      <c r="Z6" s="47" t="s">
        <v>19</v>
      </c>
      <c r="AA6" s="49">
        <f>+SUMIF(Z$20:Z$54,Z6,AA$20:AA$54)</f>
        <v>958111712</v>
      </c>
      <c r="AB6" s="9"/>
      <c r="AD6" s="47" t="s">
        <v>19</v>
      </c>
      <c r="AE6" s="49">
        <f ca="1">+SUMIF(AD$20:AD$54,AD6,AE$20:AE$54)</f>
        <v>1087840327</v>
      </c>
      <c r="AF6" s="9"/>
      <c r="AG6" s="9"/>
    </row>
    <row r="7" spans="1:33" x14ac:dyDescent="0.25">
      <c r="A7" s="199"/>
      <c r="B7" s="199"/>
      <c r="D7" s="200"/>
      <c r="F7" s="47"/>
      <c r="G7" s="49">
        <f>+SUMIF(F$20:F$54,F7,G$20:G$54)</f>
        <v>0</v>
      </c>
      <c r="H7" s="9"/>
      <c r="J7" s="47" t="s">
        <v>54</v>
      </c>
      <c r="K7" s="49">
        <f>+SUMIF(J$20:J$54,J7,K$20:K$54)</f>
        <v>423037416</v>
      </c>
      <c r="L7" s="9"/>
      <c r="N7" s="47"/>
      <c r="O7" s="49">
        <f>+SUMIF(N$20:N$54,N7,O$20:O$54)</f>
        <v>0</v>
      </c>
      <c r="P7" s="9"/>
      <c r="R7" s="47" t="s">
        <v>54</v>
      </c>
      <c r="S7" s="49">
        <f ca="1">+SUMIF(R$20:R$54,R7,S$20:S$54)</f>
        <v>870953909</v>
      </c>
      <c r="T7" s="9"/>
      <c r="V7" s="47"/>
      <c r="W7" s="49">
        <f>+SUMIF(V$20:V$54,V7,W$20:W$54)</f>
        <v>0</v>
      </c>
      <c r="X7" s="9"/>
      <c r="Z7" s="47"/>
      <c r="AA7" s="49">
        <f>+SUMIF(Z$20:Z$54,Z7,AA$20:AA$54)</f>
        <v>0</v>
      </c>
      <c r="AB7" s="9"/>
      <c r="AD7" s="47"/>
      <c r="AE7" s="49">
        <f>+SUMIF(AD$20:AD$54,AD7,AE$20:AE$54)</f>
        <v>0</v>
      </c>
      <c r="AF7" s="9"/>
      <c r="AG7" s="9"/>
    </row>
    <row r="8" spans="1:33" x14ac:dyDescent="0.25">
      <c r="A8" s="199"/>
      <c r="B8" s="199"/>
      <c r="D8" s="200"/>
      <c r="F8" s="47"/>
      <c r="G8" s="49">
        <f>+SUMIF(F$20:F$54,F8,G$20:G$54)</f>
        <v>0</v>
      </c>
      <c r="H8" s="9"/>
      <c r="J8" s="47"/>
      <c r="K8" s="49">
        <f>+SUMIF(J$20:J$54,J8,K$20:K$54)</f>
        <v>0</v>
      </c>
      <c r="L8" s="9"/>
      <c r="N8" s="47"/>
      <c r="O8" s="49">
        <f>+SUMIF(N$20:N$54,N8,O$20:O$54)</f>
        <v>0</v>
      </c>
      <c r="P8" s="9"/>
      <c r="R8" s="47"/>
      <c r="S8" s="49">
        <f>+SUMIF(R$20:R$54,R8,S$20:S$54)</f>
        <v>0</v>
      </c>
      <c r="T8" s="9"/>
      <c r="V8" s="47"/>
      <c r="W8" s="49">
        <f>+SUMIF(V$20:V$54,V8,W$20:W$54)</f>
        <v>0</v>
      </c>
      <c r="X8" s="9"/>
      <c r="Z8" s="47"/>
      <c r="AA8" s="49">
        <f>+SUMIF(Z$20:Z$54,Z8,AA$20:AA$54)</f>
        <v>0</v>
      </c>
      <c r="AB8" s="9"/>
      <c r="AD8" s="47"/>
      <c r="AE8" s="49">
        <f>+SUMIF(AD$20:AD$54,AD8,AE$20:AE$54)</f>
        <v>0</v>
      </c>
      <c r="AF8" s="9"/>
      <c r="AG8" s="9"/>
    </row>
    <row r="9" spans="1:33" x14ac:dyDescent="0.25">
      <c r="A9" s="10"/>
      <c r="B9" s="10"/>
      <c r="D9" s="46"/>
      <c r="G9" s="46"/>
      <c r="H9" s="9"/>
      <c r="K9" s="46"/>
      <c r="L9" s="9"/>
      <c r="O9" s="46"/>
      <c r="P9" s="9"/>
      <c r="S9" s="46"/>
      <c r="T9" s="9"/>
      <c r="W9" s="46"/>
      <c r="X9" s="9"/>
      <c r="AA9" s="46"/>
      <c r="AB9" s="9"/>
      <c r="AE9" s="46"/>
      <c r="AF9" s="9"/>
      <c r="AG9" s="9"/>
    </row>
    <row r="10" spans="1:33" x14ac:dyDescent="0.25">
      <c r="A10" s="598" t="s">
        <v>396</v>
      </c>
      <c r="B10" s="599"/>
      <c r="D10" s="604">
        <v>0.3</v>
      </c>
      <c r="F10" s="47">
        <v>1</v>
      </c>
      <c r="G10" s="48">
        <v>1</v>
      </c>
      <c r="H10" s="9"/>
      <c r="J10" s="47">
        <v>1</v>
      </c>
      <c r="K10" s="48">
        <v>0.5</v>
      </c>
      <c r="L10" s="9" t="s">
        <v>410</v>
      </c>
      <c r="N10" s="47">
        <v>1</v>
      </c>
      <c r="O10" s="48">
        <v>1</v>
      </c>
      <c r="P10" s="9"/>
      <c r="R10" s="47">
        <v>1</v>
      </c>
      <c r="S10" s="48">
        <v>0.3</v>
      </c>
      <c r="T10" s="9" t="s">
        <v>420</v>
      </c>
      <c r="V10" s="47">
        <v>1</v>
      </c>
      <c r="W10" s="48">
        <v>1</v>
      </c>
      <c r="X10" s="9"/>
      <c r="Z10" s="47">
        <v>1</v>
      </c>
      <c r="AA10" s="48">
        <v>1</v>
      </c>
      <c r="AB10" s="9"/>
      <c r="AD10" s="47">
        <v>1</v>
      </c>
      <c r="AE10" s="48">
        <v>1</v>
      </c>
      <c r="AF10" s="9"/>
      <c r="AG10" s="9"/>
    </row>
    <row r="11" spans="1:33" x14ac:dyDescent="0.25">
      <c r="A11" s="600"/>
      <c r="B11" s="601"/>
      <c r="D11" s="605"/>
      <c r="F11" s="47"/>
      <c r="G11" s="48"/>
      <c r="H11" s="9"/>
      <c r="J11" s="47">
        <v>2</v>
      </c>
      <c r="K11" s="48">
        <v>0.5</v>
      </c>
      <c r="L11" s="9" t="s">
        <v>411</v>
      </c>
      <c r="N11" s="47"/>
      <c r="O11" s="48"/>
      <c r="P11" s="9"/>
      <c r="R11" s="47">
        <v>2</v>
      </c>
      <c r="S11" s="48">
        <v>0.7</v>
      </c>
      <c r="T11" s="9" t="s">
        <v>421</v>
      </c>
      <c r="V11" s="47"/>
      <c r="W11" s="48"/>
      <c r="X11" s="9"/>
      <c r="Z11" s="47"/>
      <c r="AA11" s="48"/>
      <c r="AB11" s="9"/>
      <c r="AD11" s="47"/>
      <c r="AE11" s="48"/>
      <c r="AF11" s="9"/>
      <c r="AG11" s="9"/>
    </row>
    <row r="12" spans="1:33" x14ac:dyDescent="0.25">
      <c r="A12" s="602"/>
      <c r="B12" s="603"/>
      <c r="D12" s="606"/>
      <c r="F12" s="47"/>
      <c r="G12" s="48"/>
      <c r="H12" s="9"/>
      <c r="J12" s="47"/>
      <c r="K12" s="48"/>
      <c r="L12" s="9"/>
      <c r="N12" s="47"/>
      <c r="O12" s="48"/>
      <c r="P12" s="9"/>
      <c r="R12" s="47"/>
      <c r="S12" s="48"/>
      <c r="T12" s="9"/>
      <c r="V12" s="47"/>
      <c r="W12" s="48"/>
      <c r="X12" s="9"/>
      <c r="Z12" s="47"/>
      <c r="AA12" s="48"/>
      <c r="AB12" s="9"/>
      <c r="AD12" s="47"/>
      <c r="AE12" s="48"/>
      <c r="AF12" s="9"/>
      <c r="AG12" s="9"/>
    </row>
    <row r="13" spans="1:33" x14ac:dyDescent="0.25">
      <c r="A13" s="10"/>
      <c r="B13" s="10"/>
      <c r="D13" s="46"/>
      <c r="G13" s="46"/>
      <c r="H13" s="9"/>
      <c r="K13" s="46"/>
      <c r="L13" s="9"/>
      <c r="O13" s="46"/>
      <c r="P13" s="9"/>
      <c r="S13" s="46"/>
      <c r="T13" s="9"/>
      <c r="W13" s="46"/>
      <c r="X13" s="9"/>
      <c r="AA13" s="46"/>
      <c r="AB13" s="9"/>
      <c r="AE13" s="46"/>
      <c r="AF13" s="9"/>
      <c r="AG13" s="9"/>
    </row>
    <row r="14" spans="1:33" x14ac:dyDescent="0.25">
      <c r="A14" s="596" t="s">
        <v>397</v>
      </c>
      <c r="B14" s="597"/>
      <c r="D14" s="206">
        <f>+ROUND(D5*0.4,0)</f>
        <v>232723680</v>
      </c>
      <c r="F14" s="47" t="s">
        <v>19</v>
      </c>
      <c r="G14" s="49">
        <f>+SUMIF(F$20:F$90,F14,G$20:G$90)</f>
        <v>10544751165</v>
      </c>
      <c r="H14" s="9" t="str">
        <f>+IF(G14&gt;=$D14,"SI","NO")</f>
        <v>SI</v>
      </c>
      <c r="J14" s="47" t="s">
        <v>19</v>
      </c>
      <c r="K14" s="49">
        <f>+SUMIF(J$20:J$90,J14,K$20:K$90)</f>
        <v>3959344570</v>
      </c>
      <c r="L14" s="9" t="str">
        <f>+IF(K14&gt;=$D14,"SI","NO")</f>
        <v>SI</v>
      </c>
      <c r="N14" s="47" t="s">
        <v>19</v>
      </c>
      <c r="O14" s="49">
        <f>+SUMIF(N$20:N$90,N14,O$20:O$90)</f>
        <v>1254007609</v>
      </c>
      <c r="P14" s="9" t="str">
        <f>+IF(O14&gt;=$D14,"SI","NO")</f>
        <v>SI</v>
      </c>
      <c r="R14" s="47" t="s">
        <v>54</v>
      </c>
      <c r="S14" s="49">
        <f ca="1">+SUMIF(R$20:R$90,R14,S$20:S$90)</f>
        <v>870953909</v>
      </c>
      <c r="T14" s="9" t="str">
        <f ca="1">+IF(S14&gt;=$D14,"SI","NO")</f>
        <v>SI</v>
      </c>
      <c r="V14" s="47" t="s">
        <v>19</v>
      </c>
      <c r="W14" s="49">
        <f ca="1">+SUMIF(V$20:V$90,V14,W$20:W$90)</f>
        <v>2379953044</v>
      </c>
      <c r="X14" s="9" t="str">
        <f ca="1">+IF(W14&gt;=$D14,"SI","NO")</f>
        <v>SI</v>
      </c>
      <c r="Z14" s="47" t="s">
        <v>19</v>
      </c>
      <c r="AA14" s="49">
        <f>+SUMIF(Z$20:Z$90,Z14,AA$20:AA$90)</f>
        <v>958111712</v>
      </c>
      <c r="AB14" s="9" t="str">
        <f>+IF(AA14&gt;=$D14,"SI","NO")</f>
        <v>SI</v>
      </c>
      <c r="AD14" s="47" t="s">
        <v>19</v>
      </c>
      <c r="AE14" s="49">
        <f ca="1">+SUMIF(AD$20:AD$90,AD14,AE$20:AE$90)</f>
        <v>1087840327</v>
      </c>
      <c r="AF14" s="9" t="str">
        <f ca="1">+IF(AE14&gt;=$D14,"SI","NO")</f>
        <v>SI</v>
      </c>
      <c r="AG14" s="9"/>
    </row>
    <row r="15" spans="1:33" s="2" customFormat="1" x14ac:dyDescent="0.25">
      <c r="A15" s="201"/>
      <c r="B15" s="201"/>
      <c r="D15" s="202"/>
      <c r="F15" s="203"/>
      <c r="G15" s="204"/>
      <c r="H15" s="9"/>
      <c r="J15" s="203"/>
      <c r="K15" s="204"/>
      <c r="L15" s="9"/>
      <c r="N15" s="203"/>
      <c r="O15" s="204"/>
      <c r="P15" s="9"/>
      <c r="R15" s="203"/>
      <c r="S15" s="204"/>
      <c r="T15" s="9"/>
      <c r="V15" s="203"/>
      <c r="W15" s="204"/>
      <c r="X15" s="9"/>
      <c r="Z15" s="203"/>
      <c r="AA15" s="204"/>
      <c r="AB15" s="9"/>
      <c r="AD15" s="203"/>
      <c r="AE15" s="204"/>
      <c r="AF15" s="9"/>
      <c r="AG15" s="9"/>
    </row>
    <row r="16" spans="1:33" x14ac:dyDescent="0.25">
      <c r="A16" s="593" t="s">
        <v>398</v>
      </c>
      <c r="B16" s="594"/>
      <c r="D16" s="595">
        <f>+ROUND(D5*0.3,0)</f>
        <v>174542760</v>
      </c>
      <c r="F16" s="47" t="s">
        <v>19</v>
      </c>
      <c r="G16" s="49">
        <f>+SUMIF(F$20:F$90,F16,G$20:G$90)</f>
        <v>10544751165</v>
      </c>
      <c r="H16" s="9" t="str">
        <f>+IF(G16&gt;=$D$16,"SI","NO")</f>
        <v>SI</v>
      </c>
      <c r="J16" s="47" t="s">
        <v>19</v>
      </c>
      <c r="K16" s="49">
        <f>+SUMIF(J$20:J$90,J16,K$20:K$90)</f>
        <v>3959344570</v>
      </c>
      <c r="L16" s="9"/>
      <c r="N16" s="47" t="s">
        <v>19</v>
      </c>
      <c r="O16" s="49">
        <f>+SUMIF(N$20:N$90,N16,O$20:O$90)</f>
        <v>1254007609</v>
      </c>
      <c r="P16" s="9" t="str">
        <f>+IF(O16&gt;=$D$16,"SI","NO")</f>
        <v>SI</v>
      </c>
      <c r="R16" s="47" t="s">
        <v>19</v>
      </c>
      <c r="S16" s="49">
        <f>+SUMIF(R$20:R$90,R16,S$20:S$90)</f>
        <v>0</v>
      </c>
      <c r="T16" s="9" t="str">
        <f>+IF(S16&gt;=$D$16,"SI","NO")</f>
        <v>NO</v>
      </c>
      <c r="V16" s="47" t="s">
        <v>19</v>
      </c>
      <c r="W16" s="49">
        <f ca="1">+SUMIF(V$20:V$90,V16,W$20:W$90)</f>
        <v>2379953044</v>
      </c>
      <c r="X16" s="9" t="str">
        <f ca="1">+IF(W16&gt;=$D$16,"SI","NO")</f>
        <v>SI</v>
      </c>
      <c r="Z16" s="47" t="s">
        <v>19</v>
      </c>
      <c r="AA16" s="49">
        <f>+SUMIF(Z$20:Z$90,Z16,AA$20:AA$90)</f>
        <v>958111712</v>
      </c>
      <c r="AB16" s="9" t="str">
        <f>+IF(AA16&gt;=$D$16,"SI","NO")</f>
        <v>SI</v>
      </c>
      <c r="AD16" s="47" t="s">
        <v>19</v>
      </c>
      <c r="AE16" s="49">
        <f ca="1">+SUMIF(AD$20:AD$90,AD16,AE$20:AE$90)</f>
        <v>1087840327</v>
      </c>
      <c r="AF16" s="9" t="str">
        <f ca="1">+IF(AE16&gt;=$D$16,"SI","NO")</f>
        <v>SI</v>
      </c>
      <c r="AG16" s="9"/>
    </row>
    <row r="17" spans="1:33" x14ac:dyDescent="0.25">
      <c r="A17" s="594"/>
      <c r="B17" s="594"/>
      <c r="D17" s="595"/>
      <c r="F17" s="47"/>
      <c r="G17" s="49">
        <f>+SUMIF(F$20:F$90,F17,G$20:G$90)</f>
        <v>0</v>
      </c>
      <c r="H17" s="9"/>
      <c r="J17" s="47" t="s">
        <v>54</v>
      </c>
      <c r="K17" s="49">
        <f>+SUMIF(J$20:J$90,J17,K$20:K$90)</f>
        <v>423037416</v>
      </c>
      <c r="L17" s="9" t="str">
        <f>+IF(K17&gt;=$D$16,"SI","NO")</f>
        <v>SI</v>
      </c>
      <c r="N17" s="47"/>
      <c r="O17" s="49">
        <f>+SUMIF(N$20:N$90,N17,O$20:O$90)</f>
        <v>0</v>
      </c>
      <c r="P17" s="9"/>
      <c r="R17" s="47" t="s">
        <v>54</v>
      </c>
      <c r="S17" s="49">
        <f ca="1">+SUMIF(R$20:R$90,R17,S$20:S$90)</f>
        <v>870953909</v>
      </c>
      <c r="T17" s="9"/>
      <c r="V17" s="47"/>
      <c r="W17" s="49">
        <f>+SUMIF(V$20:V$90,V17,W$20:W$90)</f>
        <v>0</v>
      </c>
      <c r="X17" s="9"/>
      <c r="Z17" s="47"/>
      <c r="AA17" s="49">
        <f>+SUMIF(Z$20:Z$90,Z17,AA$20:AA$90)</f>
        <v>0</v>
      </c>
      <c r="AB17" s="9"/>
      <c r="AD17" s="47"/>
      <c r="AE17" s="49">
        <f>+SUMIF(AD$20:AD$90,AD17,AE$20:AE$90)</f>
        <v>0</v>
      </c>
      <c r="AF17" s="9"/>
      <c r="AG17" s="9"/>
    </row>
    <row r="18" spans="1:33" x14ac:dyDescent="0.25">
      <c r="A18" s="594"/>
      <c r="B18" s="594"/>
      <c r="D18" s="595"/>
      <c r="F18" s="47"/>
      <c r="G18" s="49">
        <f>+SUMIF(F$20:F$90,F18,G$20:G$90)</f>
        <v>0</v>
      </c>
      <c r="H18" s="9"/>
      <c r="J18" s="47"/>
      <c r="K18" s="49">
        <f>+SUMIF(J$20:J$90,J18,K$20:K$90)</f>
        <v>0</v>
      </c>
      <c r="L18" s="9"/>
      <c r="N18" s="47"/>
      <c r="O18" s="49">
        <f>+SUMIF(N$20:N$90,N18,O$20:O$90)</f>
        <v>0</v>
      </c>
      <c r="P18" s="9"/>
      <c r="R18" s="47"/>
      <c r="S18" s="49">
        <f>+SUMIF(R$20:R$90,R18,S$20:S$90)</f>
        <v>0</v>
      </c>
      <c r="T18" s="9"/>
      <c r="V18" s="47"/>
      <c r="W18" s="49">
        <f>+SUMIF(V$20:V$90,V18,W$20:W$90)</f>
        <v>0</v>
      </c>
      <c r="X18" s="9"/>
      <c r="Z18" s="47"/>
      <c r="AA18" s="49">
        <f>+SUMIF(Z$20:Z$90,Z18,AA$20:AA$90)</f>
        <v>0</v>
      </c>
      <c r="AB18" s="9"/>
      <c r="AD18" s="47"/>
      <c r="AE18" s="49">
        <f>+SUMIF(AD$20:AD$90,AD18,AE$20:AE$90)</f>
        <v>0</v>
      </c>
      <c r="AF18" s="9"/>
      <c r="AG18" s="9"/>
    </row>
    <row r="19" spans="1:33" x14ac:dyDescent="0.25">
      <c r="A19" s="10"/>
    </row>
    <row r="20" spans="1:33" x14ac:dyDescent="0.25">
      <c r="A20" s="183" t="s">
        <v>21</v>
      </c>
      <c r="B20" s="11"/>
      <c r="D20" s="195" t="s">
        <v>395</v>
      </c>
      <c r="F20" s="27"/>
      <c r="G20" s="184" t="s">
        <v>21</v>
      </c>
      <c r="H20" s="185"/>
      <c r="I20" s="186"/>
      <c r="J20" s="187"/>
      <c r="K20" s="184" t="s">
        <v>21</v>
      </c>
      <c r="L20" s="185"/>
      <c r="M20" s="186"/>
      <c r="N20" s="187"/>
      <c r="O20" s="184" t="s">
        <v>21</v>
      </c>
      <c r="P20" s="185"/>
      <c r="Q20" s="186"/>
      <c r="R20" s="187"/>
      <c r="S20" s="184" t="s">
        <v>21</v>
      </c>
      <c r="T20" s="185"/>
      <c r="U20" s="186"/>
      <c r="V20" s="187"/>
      <c r="W20" s="184" t="s">
        <v>21</v>
      </c>
      <c r="X20" s="185"/>
      <c r="Y20" s="186"/>
      <c r="Z20" s="187"/>
      <c r="AA20" s="184" t="s">
        <v>21</v>
      </c>
      <c r="AB20" s="185"/>
      <c r="AC20" s="186"/>
      <c r="AD20" s="187"/>
      <c r="AE20" s="184" t="s">
        <v>21</v>
      </c>
      <c r="AF20" s="185"/>
      <c r="AG20" s="24"/>
    </row>
    <row r="21" spans="1:33" x14ac:dyDescent="0.25">
      <c r="A21" s="12"/>
      <c r="B21" s="13"/>
      <c r="F21" s="25"/>
      <c r="G21" s="24"/>
      <c r="H21" s="19"/>
      <c r="J21" s="25"/>
      <c r="K21" s="24"/>
      <c r="L21" s="19"/>
      <c r="N21" s="25"/>
      <c r="O21" s="24"/>
      <c r="P21" s="19"/>
      <c r="R21" s="25"/>
      <c r="S21" s="24"/>
      <c r="T21" s="19"/>
      <c r="V21" s="25"/>
      <c r="W21" s="24"/>
      <c r="X21" s="19"/>
      <c r="Z21" s="25"/>
      <c r="AA21" s="24"/>
      <c r="AB21" s="19"/>
      <c r="AD21" s="25"/>
      <c r="AE21" s="24"/>
      <c r="AF21" s="19"/>
      <c r="AG21" s="24"/>
    </row>
    <row r="22" spans="1:33" x14ac:dyDescent="0.25">
      <c r="A22" s="12" t="s">
        <v>22</v>
      </c>
      <c r="B22" s="13"/>
      <c r="D22" s="225">
        <v>721214</v>
      </c>
      <c r="F22" s="14" t="s">
        <v>23</v>
      </c>
      <c r="G22" s="216">
        <v>201944869</v>
      </c>
      <c r="H22" s="16" t="s">
        <v>15</v>
      </c>
      <c r="J22" s="14" t="s">
        <v>23</v>
      </c>
      <c r="K22" s="216">
        <v>7470918177.1199999</v>
      </c>
      <c r="L22" s="16" t="s">
        <v>15</v>
      </c>
      <c r="N22" s="14" t="s">
        <v>23</v>
      </c>
      <c r="O22" s="15">
        <v>465148681</v>
      </c>
      <c r="P22" s="16" t="s">
        <v>15</v>
      </c>
      <c r="R22" s="14" t="s">
        <v>23</v>
      </c>
      <c r="S22" s="15">
        <v>610144823.05999994</v>
      </c>
      <c r="T22" s="16" t="s">
        <v>15</v>
      </c>
      <c r="V22" s="14" t="s">
        <v>23</v>
      </c>
      <c r="W22" s="15">
        <v>1000000000</v>
      </c>
      <c r="X22" s="16" t="s">
        <v>15</v>
      </c>
      <c r="Z22" s="14" t="s">
        <v>23</v>
      </c>
      <c r="AA22" s="15">
        <v>1406600984</v>
      </c>
      <c r="AB22" s="16" t="s">
        <v>15</v>
      </c>
      <c r="AD22" s="14" t="s">
        <v>23</v>
      </c>
      <c r="AE22" s="15">
        <v>665319665</v>
      </c>
      <c r="AF22" s="16" t="s">
        <v>15</v>
      </c>
      <c r="AG22" s="3"/>
    </row>
    <row r="23" spans="1:33" ht="15" customHeight="1" x14ac:dyDescent="0.25">
      <c r="A23" s="12" t="s">
        <v>24</v>
      </c>
      <c r="B23" s="13"/>
      <c r="D23" s="226">
        <v>721015</v>
      </c>
      <c r="F23" s="25"/>
      <c r="G23" s="24">
        <v>1986</v>
      </c>
      <c r="H23" s="589" t="s">
        <v>399</v>
      </c>
      <c r="J23" s="25"/>
      <c r="K23" s="24">
        <v>2009</v>
      </c>
      <c r="L23" s="589" t="s">
        <v>416</v>
      </c>
      <c r="N23" s="25"/>
      <c r="O23" s="24">
        <v>2015</v>
      </c>
      <c r="P23" s="589" t="s">
        <v>418</v>
      </c>
      <c r="R23" s="25"/>
      <c r="S23" s="24">
        <v>2015</v>
      </c>
      <c r="T23" s="589" t="s">
        <v>422</v>
      </c>
      <c r="V23" s="25"/>
      <c r="W23" s="24">
        <v>2012</v>
      </c>
      <c r="X23" s="589" t="s">
        <v>426</v>
      </c>
      <c r="Z23" s="25"/>
      <c r="AA23" s="24">
        <v>2015</v>
      </c>
      <c r="AB23" s="589" t="s">
        <v>416</v>
      </c>
      <c r="AD23" s="25"/>
      <c r="AE23" s="24">
        <v>2019</v>
      </c>
      <c r="AF23" s="589" t="s">
        <v>432</v>
      </c>
      <c r="AG23" s="182"/>
    </row>
    <row r="24" spans="1:33" x14ac:dyDescent="0.25">
      <c r="A24" s="17" t="s">
        <v>25</v>
      </c>
      <c r="B24" s="13"/>
      <c r="D24" s="226">
        <v>721513</v>
      </c>
      <c r="F24" s="50"/>
      <c r="G24" s="45">
        <v>1</v>
      </c>
      <c r="H24" s="589"/>
      <c r="J24" s="215">
        <v>0.3</v>
      </c>
      <c r="K24" s="214">
        <v>0.3</v>
      </c>
      <c r="L24" s="589"/>
      <c r="N24" s="215">
        <v>1</v>
      </c>
      <c r="O24" s="214">
        <v>1</v>
      </c>
      <c r="P24" s="589"/>
      <c r="R24" s="50">
        <v>0.7</v>
      </c>
      <c r="S24" s="18">
        <v>0.7</v>
      </c>
      <c r="T24" s="589"/>
      <c r="V24" s="50">
        <v>1</v>
      </c>
      <c r="W24" s="18">
        <v>1</v>
      </c>
      <c r="X24" s="589"/>
      <c r="Z24" s="50">
        <v>0.5</v>
      </c>
      <c r="AA24" s="18">
        <v>0.5</v>
      </c>
      <c r="AB24" s="589"/>
      <c r="AD24" s="50">
        <v>1</v>
      </c>
      <c r="AE24" s="18">
        <v>1</v>
      </c>
      <c r="AF24" s="589"/>
      <c r="AG24" s="182"/>
    </row>
    <row r="25" spans="1:33" x14ac:dyDescent="0.25">
      <c r="A25" s="17"/>
      <c r="B25" s="13"/>
      <c r="D25" s="226">
        <v>721515</v>
      </c>
      <c r="F25" s="25"/>
      <c r="G25" s="18"/>
      <c r="H25" s="589"/>
      <c r="J25" s="25"/>
      <c r="K25" s="18"/>
      <c r="L25" s="589"/>
      <c r="N25" s="25"/>
      <c r="O25" s="18"/>
      <c r="P25" s="589"/>
      <c r="R25" s="25"/>
      <c r="S25" s="18"/>
      <c r="T25" s="589"/>
      <c r="V25" s="25"/>
      <c r="W25" s="18"/>
      <c r="X25" s="589"/>
      <c r="Z25" s="25"/>
      <c r="AA25" s="18"/>
      <c r="AB25" s="589"/>
      <c r="AD25" s="25"/>
      <c r="AE25" s="18"/>
      <c r="AF25" s="589"/>
      <c r="AG25" s="182"/>
    </row>
    <row r="26" spans="1:33" x14ac:dyDescent="0.25">
      <c r="A26" s="17"/>
      <c r="B26" s="13"/>
      <c r="D26" s="226">
        <v>721519</v>
      </c>
      <c r="F26" s="25"/>
      <c r="G26" s="18"/>
      <c r="H26" s="589"/>
      <c r="J26" s="25"/>
      <c r="K26" s="18"/>
      <c r="L26" s="589"/>
      <c r="N26" s="25"/>
      <c r="O26" s="18"/>
      <c r="P26" s="589"/>
      <c r="R26" s="25"/>
      <c r="S26" s="18"/>
      <c r="T26" s="589"/>
      <c r="V26" s="25"/>
      <c r="W26" s="18"/>
      <c r="X26" s="589"/>
      <c r="Z26" s="25"/>
      <c r="AA26" s="18"/>
      <c r="AB26" s="589"/>
      <c r="AD26" s="25"/>
      <c r="AE26" s="18"/>
      <c r="AF26" s="589"/>
      <c r="AG26" s="182"/>
    </row>
    <row r="27" spans="1:33" x14ac:dyDescent="0.25">
      <c r="A27" s="17"/>
      <c r="B27" s="13"/>
      <c r="D27" s="226">
        <v>721520</v>
      </c>
      <c r="F27" s="25"/>
      <c r="G27" s="18"/>
      <c r="H27" s="589"/>
      <c r="J27" s="25"/>
      <c r="K27" s="18"/>
      <c r="L27" s="589"/>
      <c r="N27" s="25"/>
      <c r="O27" s="18"/>
      <c r="P27" s="589"/>
      <c r="R27" s="25"/>
      <c r="S27" s="18"/>
      <c r="T27" s="589"/>
      <c r="V27" s="25"/>
      <c r="W27" s="18"/>
      <c r="X27" s="589"/>
      <c r="Z27" s="25"/>
      <c r="AA27" s="18"/>
      <c r="AB27" s="589"/>
      <c r="AD27" s="25"/>
      <c r="AE27" s="18"/>
      <c r="AF27" s="589"/>
      <c r="AG27" s="182"/>
    </row>
    <row r="28" spans="1:33" x14ac:dyDescent="0.25">
      <c r="A28" s="17"/>
      <c r="B28" s="13"/>
      <c r="D28" s="226">
        <v>721523</v>
      </c>
      <c r="F28" s="25"/>
      <c r="G28" s="18"/>
      <c r="H28" s="589"/>
      <c r="J28" s="25"/>
      <c r="K28" s="18"/>
      <c r="L28" s="589"/>
      <c r="N28" s="25"/>
      <c r="O28" s="18"/>
      <c r="P28" s="589"/>
      <c r="R28" s="25"/>
      <c r="S28" s="18"/>
      <c r="T28" s="589"/>
      <c r="V28" s="25"/>
      <c r="W28" s="18"/>
      <c r="X28" s="589"/>
      <c r="Z28" s="25"/>
      <c r="AA28" s="18"/>
      <c r="AB28" s="589"/>
      <c r="AD28" s="25"/>
      <c r="AE28" s="18"/>
      <c r="AF28" s="589"/>
      <c r="AG28" s="182"/>
    </row>
    <row r="29" spans="1:33" x14ac:dyDescent="0.25">
      <c r="A29" s="12"/>
      <c r="B29" s="13"/>
      <c r="D29" s="226">
        <v>721524</v>
      </c>
      <c r="F29" s="25"/>
      <c r="G29" s="18"/>
      <c r="H29" s="589"/>
      <c r="J29" s="25"/>
      <c r="K29" s="18"/>
      <c r="L29" s="589"/>
      <c r="N29" s="25"/>
      <c r="O29" s="18"/>
      <c r="P29" s="589"/>
      <c r="R29" s="25"/>
      <c r="S29" s="18"/>
      <c r="T29" s="589"/>
      <c r="V29" s="25"/>
      <c r="W29" s="18"/>
      <c r="X29" s="589"/>
      <c r="Z29" s="25"/>
      <c r="AA29" s="18"/>
      <c r="AB29" s="589"/>
      <c r="AD29" s="25"/>
      <c r="AE29" s="18"/>
      <c r="AF29" s="589"/>
      <c r="AG29" s="182"/>
    </row>
    <row r="30" spans="1:33" x14ac:dyDescent="0.25">
      <c r="A30" s="20" t="s">
        <v>27</v>
      </c>
      <c r="B30" s="21"/>
      <c r="D30" s="226">
        <v>721525</v>
      </c>
      <c r="F30" s="22" t="s">
        <v>19</v>
      </c>
      <c r="G30" s="23">
        <f>+ROUND(G22*G24*$B$152/(LOOKUP(G23,$A$118:$A$152,$B$118:$B$152)),0)</f>
        <v>10544751165</v>
      </c>
      <c r="H30" s="26">
        <f>+ROUND(G30/$B$152,2)</f>
        <v>12012.66</v>
      </c>
      <c r="J30" s="22" t="s">
        <v>19</v>
      </c>
      <c r="K30" s="23">
        <f>+ROUND(K22*K24*$B$152/(LOOKUP(K23,$A$118:$A$152,$B$118:$B$152)),0)</f>
        <v>3959344570</v>
      </c>
      <c r="L30" s="26">
        <f>+ROUND(K30/$B$152,2)</f>
        <v>4510.5200000000004</v>
      </c>
      <c r="N30" s="22" t="s">
        <v>19</v>
      </c>
      <c r="O30" s="23">
        <f>+ROUND(O22*O24*$B$152/(LOOKUP(O23,$A$118:$A$152,$B$118:$B$152)),0)</f>
        <v>633675654</v>
      </c>
      <c r="P30" s="26">
        <f>+ROUND(O30/$B$152,2)</f>
        <v>721.89</v>
      </c>
      <c r="R30" s="22" t="s">
        <v>54</v>
      </c>
      <c r="S30" s="23">
        <f>+ROUND(S22*S24*$B$152/(LOOKUP(S23,$A$118:$A$152,$B$118:$B$152)),0)</f>
        <v>581843516</v>
      </c>
      <c r="T30" s="26">
        <f>+ROUND(S30/$B$152,2)</f>
        <v>662.84</v>
      </c>
      <c r="V30" s="22" t="s">
        <v>19</v>
      </c>
      <c r="W30" s="23">
        <f>+ROUND(W22*W24*$B$152/(LOOKUP(W23,$A$118:$A$152,$B$118:$B$152)),0)</f>
        <v>1548973002</v>
      </c>
      <c r="X30" s="26">
        <f>+ROUND(W30/$B$152,2)</f>
        <v>1764.6</v>
      </c>
      <c r="Z30" s="22" t="s">
        <v>19</v>
      </c>
      <c r="AA30" s="23">
        <f>+ROUND(AA22*AA24*$B$152/(LOOKUP(AA23,$A$118:$A$152,$B$118:$B$152)),0)</f>
        <v>958111712</v>
      </c>
      <c r="AB30" s="26">
        <f>+ROUND(AA30/$B$152,2)</f>
        <v>1091.49</v>
      </c>
      <c r="AD30" s="22" t="s">
        <v>19</v>
      </c>
      <c r="AE30" s="23">
        <f>+ROUND(AE22*AE24*$B$152/(LOOKUP(AE23,$A$118:$A$152,$B$118:$B$152)),0)</f>
        <v>705238877</v>
      </c>
      <c r="AF30" s="26">
        <f>+ROUND(AE30/$B$152,2)</f>
        <v>803.41</v>
      </c>
      <c r="AG30" s="24"/>
    </row>
    <row r="31" spans="1:33" x14ac:dyDescent="0.25">
      <c r="D31" s="226">
        <v>721526</v>
      </c>
    </row>
    <row r="32" spans="1:33" x14ac:dyDescent="0.25">
      <c r="A32" s="183" t="s">
        <v>26</v>
      </c>
      <c r="B32" s="11"/>
      <c r="D32" s="226">
        <v>721529</v>
      </c>
      <c r="F32" s="27"/>
      <c r="G32" s="184" t="s">
        <v>26</v>
      </c>
      <c r="H32" s="185"/>
      <c r="I32" s="186"/>
      <c r="J32" s="187"/>
      <c r="K32" s="184" t="s">
        <v>26</v>
      </c>
      <c r="L32" s="185"/>
      <c r="M32" s="186"/>
      <c r="N32" s="187"/>
      <c r="O32" s="184" t="s">
        <v>26</v>
      </c>
      <c r="P32" s="185"/>
      <c r="Q32" s="186"/>
      <c r="R32" s="187"/>
      <c r="S32" s="184" t="s">
        <v>26</v>
      </c>
      <c r="T32" s="185"/>
      <c r="U32" s="186"/>
      <c r="V32" s="187"/>
      <c r="W32" s="184" t="s">
        <v>26</v>
      </c>
      <c r="X32" s="185"/>
      <c r="Y32" s="186"/>
      <c r="Z32" s="187"/>
      <c r="AA32" s="184" t="s">
        <v>26</v>
      </c>
      <c r="AB32" s="185"/>
      <c r="AC32" s="186"/>
      <c r="AD32" s="187"/>
      <c r="AE32" s="184" t="s">
        <v>26</v>
      </c>
      <c r="AF32" s="185"/>
      <c r="AG32" s="24"/>
    </row>
    <row r="33" spans="1:33" x14ac:dyDescent="0.25">
      <c r="A33" s="12"/>
      <c r="B33" s="13"/>
      <c r="D33" s="226">
        <v>951219</v>
      </c>
      <c r="F33" s="25"/>
      <c r="G33" s="24"/>
      <c r="H33" s="19"/>
      <c r="J33" s="25"/>
      <c r="K33" s="24"/>
      <c r="L33" s="19"/>
      <c r="N33" s="25"/>
      <c r="O33" s="24"/>
      <c r="P33" s="19"/>
      <c r="R33" s="25"/>
      <c r="S33" s="24"/>
      <c r="T33" s="19"/>
      <c r="V33" s="25"/>
      <c r="W33" s="24"/>
      <c r="X33" s="19"/>
      <c r="Z33" s="25"/>
      <c r="AA33" s="24"/>
      <c r="AB33" s="19"/>
      <c r="AD33" s="25"/>
      <c r="AE33" s="24"/>
      <c r="AF33" s="19"/>
      <c r="AG33" s="24"/>
    </row>
    <row r="34" spans="1:33" ht="15" customHeight="1" x14ac:dyDescent="0.25">
      <c r="A34" s="12" t="s">
        <v>22</v>
      </c>
      <c r="B34" s="13"/>
      <c r="F34" s="14" t="s">
        <v>23</v>
      </c>
      <c r="G34" s="216">
        <v>0</v>
      </c>
      <c r="H34" s="16" t="s">
        <v>15</v>
      </c>
      <c r="J34" s="14" t="s">
        <v>23</v>
      </c>
      <c r="K34" s="216">
        <v>159999934</v>
      </c>
      <c r="L34" s="16" t="s">
        <v>15</v>
      </c>
      <c r="N34" s="14" t="s">
        <v>23</v>
      </c>
      <c r="O34" s="15">
        <v>1564020647</v>
      </c>
      <c r="P34" s="16" t="s">
        <v>15</v>
      </c>
      <c r="R34" s="14" t="s">
        <v>23</v>
      </c>
      <c r="S34" s="15">
        <v>56187756</v>
      </c>
      <c r="T34" s="16" t="s">
        <v>15</v>
      </c>
      <c r="V34" s="14" t="s">
        <v>23</v>
      </c>
      <c r="W34" s="15">
        <v>677755196</v>
      </c>
      <c r="X34" s="16" t="s">
        <v>15</v>
      </c>
      <c r="Z34" s="14" t="s">
        <v>23</v>
      </c>
      <c r="AA34" s="15">
        <v>0</v>
      </c>
      <c r="AB34" s="16"/>
      <c r="AD34" s="14" t="s">
        <v>23</v>
      </c>
      <c r="AE34" s="15">
        <v>3405141267</v>
      </c>
      <c r="AF34" s="16"/>
      <c r="AG34" s="3"/>
    </row>
    <row r="35" spans="1:33" ht="15" customHeight="1" x14ac:dyDescent="0.25">
      <c r="A35" s="12" t="s">
        <v>24</v>
      </c>
      <c r="B35" s="13"/>
      <c r="F35" s="25"/>
      <c r="G35" s="24">
        <v>2000</v>
      </c>
      <c r="H35" s="589" t="s">
        <v>74</v>
      </c>
      <c r="J35" s="25"/>
      <c r="K35" s="24">
        <v>2003</v>
      </c>
      <c r="L35" s="589" t="s">
        <v>413</v>
      </c>
      <c r="N35" s="25"/>
      <c r="O35" s="24">
        <v>2017</v>
      </c>
      <c r="P35" s="589" t="s">
        <v>417</v>
      </c>
      <c r="R35" s="25"/>
      <c r="S35" s="24">
        <v>2014</v>
      </c>
      <c r="T35" s="589" t="s">
        <v>422</v>
      </c>
      <c r="V35" s="25"/>
      <c r="W35" s="24">
        <v>2015</v>
      </c>
      <c r="X35" s="589" t="s">
        <v>427</v>
      </c>
      <c r="Z35" s="25"/>
      <c r="AA35" s="24">
        <v>2000</v>
      </c>
      <c r="AB35" s="589" t="s">
        <v>74</v>
      </c>
      <c r="AD35" s="25"/>
      <c r="AE35" s="24">
        <v>2018</v>
      </c>
      <c r="AF35" s="589" t="s">
        <v>433</v>
      </c>
      <c r="AG35" s="182"/>
    </row>
    <row r="36" spans="1:33" x14ac:dyDescent="0.25">
      <c r="A36" s="17" t="s">
        <v>25</v>
      </c>
      <c r="B36" s="13"/>
      <c r="F36" s="50"/>
      <c r="G36" s="45">
        <v>0</v>
      </c>
      <c r="H36" s="589"/>
      <c r="J36" s="50">
        <v>1</v>
      </c>
      <c r="K36" s="18">
        <v>1</v>
      </c>
      <c r="L36" s="589"/>
      <c r="N36" s="219">
        <v>0.33333000000000002</v>
      </c>
      <c r="O36" s="220">
        <v>0.33333000000000002</v>
      </c>
      <c r="P36" s="589"/>
      <c r="R36" s="50">
        <v>1</v>
      </c>
      <c r="S36" s="18">
        <v>1</v>
      </c>
      <c r="T36" s="589"/>
      <c r="V36" s="50">
        <v>0.9</v>
      </c>
      <c r="W36" s="18">
        <v>0.9</v>
      </c>
      <c r="X36" s="589"/>
      <c r="Z36" s="50">
        <v>0</v>
      </c>
      <c r="AA36" s="18">
        <v>0</v>
      </c>
      <c r="AB36" s="589"/>
      <c r="AD36" s="50">
        <v>0.1</v>
      </c>
      <c r="AE36" s="18">
        <v>0.1</v>
      </c>
      <c r="AF36" s="589"/>
      <c r="AG36" s="182"/>
    </row>
    <row r="37" spans="1:33" ht="20.100000000000001" customHeight="1" x14ac:dyDescent="0.25">
      <c r="A37" s="17"/>
      <c r="B37" s="13"/>
      <c r="F37" s="25"/>
      <c r="G37" s="18"/>
      <c r="H37" s="589"/>
      <c r="J37" s="25"/>
      <c r="K37" s="18"/>
      <c r="L37" s="589"/>
      <c r="N37" s="25"/>
      <c r="O37" s="18"/>
      <c r="P37" s="589"/>
      <c r="R37" s="25"/>
      <c r="S37" s="18"/>
      <c r="T37" s="589"/>
      <c r="V37" s="25"/>
      <c r="W37" s="18"/>
      <c r="X37" s="589"/>
      <c r="Z37" s="25"/>
      <c r="AA37" s="18"/>
      <c r="AB37" s="589"/>
      <c r="AD37" s="25"/>
      <c r="AE37" s="18"/>
      <c r="AF37" s="589"/>
      <c r="AG37" s="182"/>
    </row>
    <row r="38" spans="1:33" ht="20.100000000000001" customHeight="1" x14ac:dyDescent="0.25">
      <c r="A38" s="17"/>
      <c r="B38" s="13"/>
      <c r="F38" s="25"/>
      <c r="G38" s="18"/>
      <c r="H38" s="589"/>
      <c r="J38" s="25"/>
      <c r="K38" s="18"/>
      <c r="L38" s="589"/>
      <c r="N38" s="25"/>
      <c r="O38" s="18"/>
      <c r="P38" s="589"/>
      <c r="R38" s="25"/>
      <c r="S38" s="18"/>
      <c r="T38" s="589"/>
      <c r="V38" s="25"/>
      <c r="W38" s="18"/>
      <c r="X38" s="589"/>
      <c r="Z38" s="25"/>
      <c r="AA38" s="18"/>
      <c r="AB38" s="589"/>
      <c r="AD38" s="25"/>
      <c r="AE38" s="18"/>
      <c r="AF38" s="589"/>
      <c r="AG38" s="182"/>
    </row>
    <row r="39" spans="1:33" ht="20.100000000000001" customHeight="1" x14ac:dyDescent="0.25">
      <c r="A39" s="17"/>
      <c r="B39" s="13"/>
      <c r="F39" s="25"/>
      <c r="G39" s="18"/>
      <c r="H39" s="589"/>
      <c r="J39" s="25"/>
      <c r="K39" s="18"/>
      <c r="L39" s="589"/>
      <c r="N39" s="25"/>
      <c r="O39" s="18"/>
      <c r="P39" s="589"/>
      <c r="R39" s="25"/>
      <c r="S39" s="18"/>
      <c r="T39" s="589"/>
      <c r="V39" s="25"/>
      <c r="W39" s="18"/>
      <c r="X39" s="589"/>
      <c r="Z39" s="25"/>
      <c r="AA39" s="18"/>
      <c r="AB39" s="589"/>
      <c r="AD39" s="25"/>
      <c r="AE39" s="18"/>
      <c r="AF39" s="589"/>
      <c r="AG39" s="182"/>
    </row>
    <row r="40" spans="1:33" ht="20.100000000000001" customHeight="1" x14ac:dyDescent="0.25">
      <c r="A40" s="17"/>
      <c r="B40" s="13"/>
      <c r="F40" s="25"/>
      <c r="G40" s="18"/>
      <c r="H40" s="589"/>
      <c r="J40" s="25"/>
      <c r="K40" s="18"/>
      <c r="L40" s="589"/>
      <c r="N40" s="25"/>
      <c r="O40" s="18"/>
      <c r="P40" s="589"/>
      <c r="R40" s="25"/>
      <c r="S40" s="18"/>
      <c r="T40" s="589"/>
      <c r="V40" s="25"/>
      <c r="W40" s="18"/>
      <c r="X40" s="589"/>
      <c r="Z40" s="25"/>
      <c r="AA40" s="18"/>
      <c r="AB40" s="589"/>
      <c r="AD40" s="25"/>
      <c r="AE40" s="18"/>
      <c r="AF40" s="589"/>
      <c r="AG40" s="182"/>
    </row>
    <row r="41" spans="1:33" ht="20.100000000000001" customHeight="1" x14ac:dyDescent="0.25">
      <c r="A41" s="12"/>
      <c r="B41" s="13"/>
      <c r="F41" s="25"/>
      <c r="G41" s="18"/>
      <c r="H41" s="589"/>
      <c r="J41" s="25"/>
      <c r="K41" s="18"/>
      <c r="L41" s="589"/>
      <c r="N41" s="25"/>
      <c r="O41" s="18"/>
      <c r="P41" s="589"/>
      <c r="R41" s="25"/>
      <c r="S41" s="18"/>
      <c r="T41" s="589"/>
      <c r="V41" s="25"/>
      <c r="W41" s="18"/>
      <c r="X41" s="589"/>
      <c r="Z41" s="25"/>
      <c r="AA41" s="18"/>
      <c r="AB41" s="589"/>
      <c r="AD41" s="25"/>
      <c r="AE41" s="18"/>
      <c r="AF41" s="589"/>
      <c r="AG41" s="182"/>
    </row>
    <row r="42" spans="1:33" x14ac:dyDescent="0.25">
      <c r="A42" s="20" t="s">
        <v>27</v>
      </c>
      <c r="B42" s="21"/>
      <c r="F42" s="22" t="s">
        <v>20</v>
      </c>
      <c r="G42" s="23">
        <f>+ROUND(G34*G36*$B$152/(LOOKUP(G35,$A$118:$A$152,$B$118:$B$152)),0)</f>
        <v>0</v>
      </c>
      <c r="H42" s="26">
        <f>IFERROR(ROUND(G42/$B$152,2),"")</f>
        <v>0</v>
      </c>
      <c r="J42" s="22" t="s">
        <v>54</v>
      </c>
      <c r="K42" s="23">
        <f>+ROUND(K34*K36*$B$152/(LOOKUP(K35,$A$118:$A$152,$B$118:$B$152)),0)</f>
        <v>423037416</v>
      </c>
      <c r="L42" s="26">
        <f>IFERROR(ROUND(K42/$B$152,2),"")</f>
        <v>481.93</v>
      </c>
      <c r="N42" s="22" t="s">
        <v>19</v>
      </c>
      <c r="O42" s="23">
        <f>+ROUND(O34*O36*$B$152/(LOOKUP(O35,$A$118:$A$152,$B$118:$B$152)),0)</f>
        <v>620331955</v>
      </c>
      <c r="P42" s="26">
        <f>IFERROR(ROUND(O42/$B$152,2),"")</f>
        <v>706.69</v>
      </c>
      <c r="R42" s="22" t="s">
        <v>54</v>
      </c>
      <c r="S42" s="23">
        <f ca="1">+ROUND(S34*S36*$B$152/(LOOKUP(S35,$A$118:$A$152,$B$118:$B$151)),0)</f>
        <v>80067826</v>
      </c>
      <c r="T42" s="26">
        <f ca="1">IFERROR(ROUND(S42/$B$152,2),"")</f>
        <v>91.21</v>
      </c>
      <c r="V42" s="22" t="s">
        <v>19</v>
      </c>
      <c r="W42" s="23">
        <f ca="1">+ROUND(W34*W36*$B$152/(LOOKUP(W35,$A$118:$A$152,$B$118:$B$151)),0)</f>
        <v>830980042</v>
      </c>
      <c r="X42" s="26">
        <f ca="1">IFERROR(ROUND(W42/$B$152,2),"")</f>
        <v>946.66</v>
      </c>
      <c r="Z42" s="22" t="s">
        <v>20</v>
      </c>
      <c r="AA42" s="23">
        <f ca="1">+ROUND(AA34*AA36*$B$152/(LOOKUP(AA35,$A$118:$A$152,$B$118:$B$151)),0)</f>
        <v>0</v>
      </c>
      <c r="AB42" s="26">
        <f ca="1">IFERROR(ROUND(AA42/$B$152,2),"")</f>
        <v>0</v>
      </c>
      <c r="AD42" s="22" t="s">
        <v>19</v>
      </c>
      <c r="AE42" s="23">
        <f ca="1">+ROUND(AE34*AE36*$B$152/(LOOKUP(AE35,$A$118:$A$152,$B$118:$B$151)),0)</f>
        <v>382601450</v>
      </c>
      <c r="AF42" s="26">
        <f ca="1">IFERROR(ROUND(AE42/$B$152,2),"")</f>
        <v>435.86</v>
      </c>
      <c r="AG42" s="24"/>
    </row>
    <row r="44" spans="1:33" x14ac:dyDescent="0.25">
      <c r="A44" s="183" t="s">
        <v>71</v>
      </c>
      <c r="B44" s="11"/>
      <c r="F44" s="27"/>
      <c r="G44" s="184" t="s">
        <v>71</v>
      </c>
      <c r="H44" s="185"/>
      <c r="I44" s="186"/>
      <c r="J44" s="187"/>
      <c r="K44" s="184" t="s">
        <v>71</v>
      </c>
      <c r="L44" s="185"/>
      <c r="M44" s="186"/>
      <c r="N44" s="187"/>
      <c r="O44" s="184" t="s">
        <v>71</v>
      </c>
      <c r="P44" s="185"/>
      <c r="Q44" s="186"/>
      <c r="R44" s="187"/>
      <c r="S44" s="184" t="s">
        <v>71</v>
      </c>
      <c r="T44" s="185"/>
      <c r="U44" s="186"/>
      <c r="V44" s="187"/>
      <c r="W44" s="184" t="s">
        <v>71</v>
      </c>
      <c r="X44" s="185"/>
      <c r="Y44" s="186"/>
      <c r="Z44" s="187"/>
      <c r="AA44" s="184" t="s">
        <v>71</v>
      </c>
      <c r="AB44" s="185"/>
      <c r="AC44" s="186"/>
      <c r="AD44" s="187"/>
      <c r="AE44" s="184" t="s">
        <v>71</v>
      </c>
      <c r="AF44" s="185"/>
      <c r="AG44" s="24"/>
    </row>
    <row r="45" spans="1:33" x14ac:dyDescent="0.25">
      <c r="A45" s="12"/>
      <c r="B45" s="13"/>
      <c r="F45" s="25"/>
      <c r="G45" s="24"/>
      <c r="H45" s="19"/>
      <c r="J45" s="25"/>
      <c r="K45" s="24"/>
      <c r="L45" s="19"/>
      <c r="N45" s="25"/>
      <c r="O45" s="24"/>
      <c r="P45" s="19"/>
      <c r="R45" s="25"/>
      <c r="S45" s="24"/>
      <c r="T45" s="19"/>
      <c r="V45" s="25"/>
      <c r="W45" s="24"/>
      <c r="X45" s="19"/>
      <c r="Z45" s="25"/>
      <c r="AA45" s="24"/>
      <c r="AB45" s="19"/>
      <c r="AD45" s="25"/>
      <c r="AE45" s="24"/>
      <c r="AF45" s="19"/>
      <c r="AG45" s="24"/>
    </row>
    <row r="46" spans="1:33" x14ac:dyDescent="0.25">
      <c r="A46" s="12" t="s">
        <v>22</v>
      </c>
      <c r="B46" s="13"/>
      <c r="F46" s="14" t="s">
        <v>23</v>
      </c>
      <c r="G46" s="15">
        <v>0</v>
      </c>
      <c r="H46" s="16"/>
      <c r="J46" s="14" t="s">
        <v>23</v>
      </c>
      <c r="K46" s="15">
        <v>0</v>
      </c>
      <c r="L46" s="16"/>
      <c r="N46" s="14" t="s">
        <v>23</v>
      </c>
      <c r="O46" s="15">
        <v>0</v>
      </c>
      <c r="P46" s="16"/>
      <c r="R46" s="14" t="s">
        <v>23</v>
      </c>
      <c r="S46" s="15">
        <v>186047248.40000001</v>
      </c>
      <c r="T46" s="16" t="s">
        <v>15</v>
      </c>
      <c r="V46" s="14" t="s">
        <v>23</v>
      </c>
      <c r="W46" s="15">
        <v>0</v>
      </c>
      <c r="X46" s="16"/>
      <c r="Z46" s="14" t="s">
        <v>23</v>
      </c>
      <c r="AA46" s="15">
        <v>0</v>
      </c>
      <c r="AB46" s="16"/>
      <c r="AD46" s="14" t="s">
        <v>23</v>
      </c>
      <c r="AE46" s="15">
        <v>0</v>
      </c>
      <c r="AF46" s="16"/>
      <c r="AG46" s="3"/>
    </row>
    <row r="47" spans="1:33" ht="15" customHeight="1" x14ac:dyDescent="0.25">
      <c r="A47" s="12" t="s">
        <v>24</v>
      </c>
      <c r="B47" s="13"/>
      <c r="F47" s="25"/>
      <c r="G47" s="24">
        <v>2000</v>
      </c>
      <c r="H47" s="589" t="s">
        <v>74</v>
      </c>
      <c r="J47" s="25"/>
      <c r="K47" s="24">
        <v>2000</v>
      </c>
      <c r="L47" s="589" t="s">
        <v>74</v>
      </c>
      <c r="N47" s="25"/>
      <c r="O47" s="24">
        <v>2000</v>
      </c>
      <c r="P47" s="589" t="s">
        <v>74</v>
      </c>
      <c r="R47" s="25"/>
      <c r="S47" s="24">
        <v>2018</v>
      </c>
      <c r="T47" s="589" t="s">
        <v>422</v>
      </c>
      <c r="V47" s="25"/>
      <c r="W47" s="24">
        <v>2000</v>
      </c>
      <c r="X47" s="589" t="s">
        <v>74</v>
      </c>
      <c r="Z47" s="25"/>
      <c r="AA47" s="24">
        <v>2000</v>
      </c>
      <c r="AB47" s="589" t="s">
        <v>74</v>
      </c>
      <c r="AD47" s="25"/>
      <c r="AE47" s="24">
        <v>2000</v>
      </c>
      <c r="AF47" s="589" t="s">
        <v>74</v>
      </c>
      <c r="AG47" s="182"/>
    </row>
    <row r="48" spans="1:33" x14ac:dyDescent="0.25">
      <c r="A48" s="17" t="s">
        <v>25</v>
      </c>
      <c r="B48" s="13"/>
      <c r="F48" s="50"/>
      <c r="G48" s="18">
        <v>0</v>
      </c>
      <c r="H48" s="589"/>
      <c r="J48" s="50"/>
      <c r="K48" s="18">
        <v>0</v>
      </c>
      <c r="L48" s="589"/>
      <c r="N48" s="50"/>
      <c r="O48" s="18">
        <v>0</v>
      </c>
      <c r="P48" s="589"/>
      <c r="R48" s="50">
        <v>1</v>
      </c>
      <c r="S48" s="18">
        <v>1</v>
      </c>
      <c r="T48" s="589"/>
      <c r="V48" s="50"/>
      <c r="W48" s="18">
        <v>0</v>
      </c>
      <c r="X48" s="589"/>
      <c r="Z48" s="50"/>
      <c r="AA48" s="18">
        <v>0</v>
      </c>
      <c r="AB48" s="589"/>
      <c r="AD48" s="50"/>
      <c r="AE48" s="18">
        <v>0</v>
      </c>
      <c r="AF48" s="589"/>
      <c r="AG48" s="182"/>
    </row>
    <row r="49" spans="1:33" x14ac:dyDescent="0.25">
      <c r="A49" s="17"/>
      <c r="B49" s="13"/>
      <c r="F49" s="25"/>
      <c r="G49" s="18"/>
      <c r="H49" s="589"/>
      <c r="J49" s="25"/>
      <c r="K49" s="18"/>
      <c r="L49" s="589"/>
      <c r="N49" s="25"/>
      <c r="O49" s="18"/>
      <c r="P49" s="589"/>
      <c r="R49" s="25"/>
      <c r="S49" s="18"/>
      <c r="T49" s="589"/>
      <c r="V49" s="25"/>
      <c r="W49" s="18"/>
      <c r="X49" s="589"/>
      <c r="Z49" s="25"/>
      <c r="AA49" s="18"/>
      <c r="AB49" s="589"/>
      <c r="AD49" s="25"/>
      <c r="AE49" s="18"/>
      <c r="AF49" s="589"/>
      <c r="AG49" s="182"/>
    </row>
    <row r="50" spans="1:33" x14ac:dyDescent="0.25">
      <c r="A50" s="17"/>
      <c r="B50" s="13"/>
      <c r="F50" s="25"/>
      <c r="G50" s="18"/>
      <c r="H50" s="589"/>
      <c r="J50" s="25"/>
      <c r="K50" s="18"/>
      <c r="L50" s="589"/>
      <c r="N50" s="25"/>
      <c r="O50" s="18"/>
      <c r="P50" s="589"/>
      <c r="R50" s="25"/>
      <c r="S50" s="18"/>
      <c r="T50" s="589"/>
      <c r="V50" s="25"/>
      <c r="W50" s="18"/>
      <c r="X50" s="589"/>
      <c r="Z50" s="25"/>
      <c r="AA50" s="18"/>
      <c r="AB50" s="589"/>
      <c r="AD50" s="25"/>
      <c r="AE50" s="18"/>
      <c r="AF50" s="589"/>
      <c r="AG50" s="182"/>
    </row>
    <row r="51" spans="1:33" x14ac:dyDescent="0.25">
      <c r="A51" s="17"/>
      <c r="B51" s="13"/>
      <c r="F51" s="25"/>
      <c r="G51" s="18"/>
      <c r="H51" s="589"/>
      <c r="J51" s="25"/>
      <c r="K51" s="18"/>
      <c r="L51" s="589"/>
      <c r="N51" s="25"/>
      <c r="O51" s="18"/>
      <c r="P51" s="589"/>
      <c r="R51" s="25"/>
      <c r="S51" s="18"/>
      <c r="T51" s="589"/>
      <c r="V51" s="25"/>
      <c r="W51" s="18"/>
      <c r="X51" s="589"/>
      <c r="Z51" s="25"/>
      <c r="AA51" s="18"/>
      <c r="AB51" s="589"/>
      <c r="AD51" s="25"/>
      <c r="AE51" s="18"/>
      <c r="AF51" s="589"/>
      <c r="AG51" s="182"/>
    </row>
    <row r="52" spans="1:33" x14ac:dyDescent="0.25">
      <c r="A52" s="17"/>
      <c r="B52" s="13"/>
      <c r="F52" s="25"/>
      <c r="G52" s="18"/>
      <c r="H52" s="589"/>
      <c r="J52" s="25"/>
      <c r="K52" s="18"/>
      <c r="L52" s="589"/>
      <c r="N52" s="25"/>
      <c r="O52" s="18"/>
      <c r="P52" s="589"/>
      <c r="R52" s="25"/>
      <c r="S52" s="18"/>
      <c r="T52" s="589"/>
      <c r="V52" s="25"/>
      <c r="W52" s="18"/>
      <c r="X52" s="589"/>
      <c r="Z52" s="25"/>
      <c r="AA52" s="18"/>
      <c r="AB52" s="589"/>
      <c r="AD52" s="25"/>
      <c r="AE52" s="18"/>
      <c r="AF52" s="589"/>
      <c r="AG52" s="182"/>
    </row>
    <row r="53" spans="1:33" x14ac:dyDescent="0.25">
      <c r="A53" s="12"/>
      <c r="B53" s="13"/>
      <c r="F53" s="25"/>
      <c r="G53" s="18"/>
      <c r="H53" s="589"/>
      <c r="J53" s="25"/>
      <c r="K53" s="18"/>
      <c r="L53" s="589"/>
      <c r="N53" s="25"/>
      <c r="O53" s="18"/>
      <c r="P53" s="589"/>
      <c r="R53" s="25"/>
      <c r="S53" s="18"/>
      <c r="T53" s="589"/>
      <c r="V53" s="25"/>
      <c r="W53" s="18"/>
      <c r="X53" s="589"/>
      <c r="Z53" s="25"/>
      <c r="AA53" s="18"/>
      <c r="AB53" s="589"/>
      <c r="AD53" s="25"/>
      <c r="AE53" s="18"/>
      <c r="AF53" s="589"/>
      <c r="AG53" s="182"/>
    </row>
    <row r="54" spans="1:33" x14ac:dyDescent="0.25">
      <c r="A54" s="20" t="s">
        <v>27</v>
      </c>
      <c r="B54" s="21"/>
      <c r="F54" s="22" t="s">
        <v>20</v>
      </c>
      <c r="G54" s="23">
        <f>+ROUND(G46*G48*$B$151/(LOOKUP(G47,$A$118:$A$151,$B$118:$B$151)),0)</f>
        <v>0</v>
      </c>
      <c r="H54" s="26">
        <f>IFERROR(ROUND(G54/$B$152,2),"")</f>
        <v>0</v>
      </c>
      <c r="J54" s="22" t="s">
        <v>20</v>
      </c>
      <c r="K54" s="23">
        <f>+ROUND(K46*K48*$B$151/(LOOKUP(K47,$A$118:$A$151,$B$118:$B$151)),0)</f>
        <v>0</v>
      </c>
      <c r="L54" s="26">
        <f>IFERROR(ROUND(K54/$B$152,2),"")</f>
        <v>0</v>
      </c>
      <c r="N54" s="22" t="s">
        <v>20</v>
      </c>
      <c r="O54" s="23">
        <f>+ROUND(O46*O48*$B$152/(LOOKUP(O47,$A$118:$A$152,$B$118:$B$152)),0)</f>
        <v>0</v>
      </c>
      <c r="P54" s="26">
        <f>IFERROR(ROUND(O54/$B$152,2),"")</f>
        <v>0</v>
      </c>
      <c r="R54" s="22" t="s">
        <v>54</v>
      </c>
      <c r="S54" s="23">
        <f>+ROUND(S46*S48*$B$152/(LOOKUP(S47,$A$118:$A$152,$B$118:$B$152)),0)</f>
        <v>209042567</v>
      </c>
      <c r="T54" s="26">
        <f>IFERROR(ROUND(S54/$B$152,2),"")</f>
        <v>238.14</v>
      </c>
      <c r="V54" s="22" t="s">
        <v>20</v>
      </c>
      <c r="W54" s="23">
        <f>+ROUND(W46*W48*$B$152/(LOOKUP(W47,$A$118:$A$152,$B$118:$B$152)),0)</f>
        <v>0</v>
      </c>
      <c r="X54" s="26">
        <f>IFERROR(ROUND(W54/$B$152,2),"")</f>
        <v>0</v>
      </c>
      <c r="Z54" s="22" t="s">
        <v>20</v>
      </c>
      <c r="AA54" s="23">
        <f>+ROUND(AA46*AA48*$B$152/(LOOKUP(AA47,$A$118:$A$152,$B$118:$B$152)),0)</f>
        <v>0</v>
      </c>
      <c r="AB54" s="26">
        <f>IFERROR(ROUND(AA54/$B$152,2),"")</f>
        <v>0</v>
      </c>
      <c r="AD54" s="22" t="s">
        <v>20</v>
      </c>
      <c r="AE54" s="23">
        <f>+ROUND(AE46*AE48*$B$152/(LOOKUP(AE47,$A$118:$A$152,$B$118:$B$152)),0)</f>
        <v>0</v>
      </c>
      <c r="AF54" s="26">
        <f>IFERROR(ROUND(AE54/$B$152,2),"")</f>
        <v>0</v>
      </c>
      <c r="AG54" s="24"/>
    </row>
    <row r="56" spans="1:33" hidden="1" x14ac:dyDescent="0.25">
      <c r="A56" s="188" t="s">
        <v>73</v>
      </c>
      <c r="B56" s="11"/>
      <c r="F56" s="27"/>
      <c r="G56" s="189" t="s">
        <v>73</v>
      </c>
      <c r="H56" s="190"/>
      <c r="I56" s="191"/>
      <c r="J56" s="192"/>
      <c r="K56" s="189" t="s">
        <v>73</v>
      </c>
      <c r="L56" s="190"/>
      <c r="M56" s="191"/>
      <c r="N56" s="192"/>
      <c r="O56" s="189" t="s">
        <v>73</v>
      </c>
      <c r="P56" s="190"/>
      <c r="Q56" s="191"/>
      <c r="R56" s="192"/>
      <c r="S56" s="189" t="s">
        <v>73</v>
      </c>
      <c r="T56" s="190"/>
      <c r="U56" s="191"/>
      <c r="V56" s="192"/>
      <c r="W56" s="189" t="s">
        <v>73</v>
      </c>
      <c r="X56" s="190"/>
      <c r="Y56" s="191"/>
      <c r="Z56" s="192"/>
      <c r="AA56" s="189" t="s">
        <v>73</v>
      </c>
      <c r="AB56" s="190"/>
      <c r="AC56" s="191"/>
      <c r="AD56" s="192"/>
      <c r="AE56" s="189" t="s">
        <v>73</v>
      </c>
      <c r="AF56" s="190"/>
      <c r="AG56" s="24"/>
    </row>
    <row r="57" spans="1:33" hidden="1" x14ac:dyDescent="0.25">
      <c r="A57" s="12"/>
      <c r="B57" s="13"/>
      <c r="F57" s="25"/>
      <c r="G57" s="24"/>
      <c r="H57" s="19"/>
      <c r="J57" s="25"/>
      <c r="K57" s="24"/>
      <c r="L57" s="19"/>
      <c r="N57" s="25"/>
      <c r="O57" s="24"/>
      <c r="P57" s="19"/>
      <c r="R57" s="25"/>
      <c r="S57" s="24"/>
      <c r="T57" s="19"/>
      <c r="V57" s="25"/>
      <c r="W57" s="24"/>
      <c r="X57" s="19"/>
      <c r="Z57" s="25"/>
      <c r="AA57" s="24"/>
      <c r="AB57" s="19"/>
      <c r="AD57" s="25"/>
      <c r="AE57" s="24"/>
      <c r="AF57" s="19"/>
      <c r="AG57" s="24"/>
    </row>
    <row r="58" spans="1:33" hidden="1" x14ac:dyDescent="0.25">
      <c r="A58" s="12" t="s">
        <v>22</v>
      </c>
      <c r="B58" s="13"/>
      <c r="F58" s="14" t="s">
        <v>23</v>
      </c>
      <c r="G58" s="15">
        <v>0</v>
      </c>
      <c r="H58" s="16"/>
      <c r="J58" s="14" t="s">
        <v>23</v>
      </c>
      <c r="K58" s="15">
        <v>0</v>
      </c>
      <c r="L58" s="16"/>
      <c r="N58" s="14" t="s">
        <v>23</v>
      </c>
      <c r="O58" s="15">
        <v>0</v>
      </c>
      <c r="P58" s="16"/>
      <c r="R58" s="14" t="s">
        <v>23</v>
      </c>
      <c r="S58" s="15">
        <v>900000000</v>
      </c>
      <c r="T58" s="16"/>
      <c r="V58" s="14" t="s">
        <v>23</v>
      </c>
      <c r="W58" s="15">
        <v>0</v>
      </c>
      <c r="X58" s="16"/>
      <c r="Z58" s="14" t="s">
        <v>23</v>
      </c>
      <c r="AA58" s="15">
        <v>0</v>
      </c>
      <c r="AB58" s="16"/>
      <c r="AD58" s="14" t="s">
        <v>23</v>
      </c>
      <c r="AE58" s="15">
        <v>0</v>
      </c>
      <c r="AF58" s="16"/>
      <c r="AG58" s="3"/>
    </row>
    <row r="59" spans="1:33" ht="15" hidden="1" customHeight="1" x14ac:dyDescent="0.25">
      <c r="A59" s="12" t="s">
        <v>24</v>
      </c>
      <c r="B59" s="13"/>
      <c r="F59" s="25"/>
      <c r="G59" s="24">
        <v>2000</v>
      </c>
      <c r="H59" s="589" t="s">
        <v>74</v>
      </c>
      <c r="J59" s="25"/>
      <c r="K59" s="24">
        <v>2000</v>
      </c>
      <c r="L59" s="589" t="s">
        <v>74</v>
      </c>
      <c r="N59" s="25"/>
      <c r="O59" s="24">
        <v>2000</v>
      </c>
      <c r="P59" s="589" t="s">
        <v>74</v>
      </c>
      <c r="R59" s="25"/>
      <c r="S59" s="24">
        <v>2019</v>
      </c>
      <c r="T59" s="589"/>
      <c r="V59" s="25"/>
      <c r="W59" s="24">
        <v>2000</v>
      </c>
      <c r="X59" s="589" t="s">
        <v>74</v>
      </c>
      <c r="Z59" s="25"/>
      <c r="AA59" s="24">
        <v>2000</v>
      </c>
      <c r="AB59" s="589" t="s">
        <v>74</v>
      </c>
      <c r="AD59" s="25"/>
      <c r="AE59" s="24">
        <v>2000</v>
      </c>
      <c r="AF59" s="589" t="s">
        <v>74</v>
      </c>
      <c r="AG59" s="182"/>
    </row>
    <row r="60" spans="1:33" hidden="1" x14ac:dyDescent="0.25">
      <c r="A60" s="17" t="s">
        <v>25</v>
      </c>
      <c r="B60" s="13"/>
      <c r="F60" s="50"/>
      <c r="G60" s="18">
        <v>0</v>
      </c>
      <c r="H60" s="589"/>
      <c r="J60" s="50"/>
      <c r="K60" s="18">
        <v>0</v>
      </c>
      <c r="L60" s="589"/>
      <c r="N60" s="50"/>
      <c r="O60" s="18">
        <v>0</v>
      </c>
      <c r="P60" s="589"/>
      <c r="R60" s="50"/>
      <c r="S60" s="18">
        <v>1</v>
      </c>
      <c r="T60" s="589"/>
      <c r="V60" s="50"/>
      <c r="W60" s="18">
        <v>0</v>
      </c>
      <c r="X60" s="589"/>
      <c r="Z60" s="50"/>
      <c r="AA60" s="18">
        <v>0</v>
      </c>
      <c r="AB60" s="589"/>
      <c r="AD60" s="50"/>
      <c r="AE60" s="18">
        <v>0</v>
      </c>
      <c r="AF60" s="589"/>
      <c r="AG60" s="182"/>
    </row>
    <row r="61" spans="1:33" hidden="1" x14ac:dyDescent="0.25">
      <c r="A61" s="17"/>
      <c r="B61" s="13"/>
      <c r="F61" s="25"/>
      <c r="G61" s="18"/>
      <c r="H61" s="589"/>
      <c r="J61" s="25"/>
      <c r="K61" s="18"/>
      <c r="L61" s="589"/>
      <c r="N61" s="25"/>
      <c r="O61" s="18"/>
      <c r="P61" s="589"/>
      <c r="R61" s="25"/>
      <c r="S61" s="18"/>
      <c r="T61" s="589"/>
      <c r="V61" s="25"/>
      <c r="W61" s="18"/>
      <c r="X61" s="589"/>
      <c r="Z61" s="25"/>
      <c r="AA61" s="18"/>
      <c r="AB61" s="589"/>
      <c r="AD61" s="25"/>
      <c r="AE61" s="18"/>
      <c r="AF61" s="589"/>
      <c r="AG61" s="182"/>
    </row>
    <row r="62" spans="1:33" hidden="1" x14ac:dyDescent="0.25">
      <c r="A62" s="17"/>
      <c r="B62" s="13"/>
      <c r="F62" s="25"/>
      <c r="G62" s="18"/>
      <c r="H62" s="589"/>
      <c r="J62" s="25"/>
      <c r="K62" s="18"/>
      <c r="L62" s="589"/>
      <c r="N62" s="25"/>
      <c r="O62" s="18"/>
      <c r="P62" s="589"/>
      <c r="R62" s="25"/>
      <c r="S62" s="18"/>
      <c r="T62" s="589"/>
      <c r="V62" s="25"/>
      <c r="W62" s="18"/>
      <c r="X62" s="589"/>
      <c r="Z62" s="25"/>
      <c r="AA62" s="18"/>
      <c r="AB62" s="589"/>
      <c r="AD62" s="25"/>
      <c r="AE62" s="18"/>
      <c r="AF62" s="589"/>
      <c r="AG62" s="182"/>
    </row>
    <row r="63" spans="1:33" hidden="1" x14ac:dyDescent="0.25">
      <c r="A63" s="17"/>
      <c r="B63" s="13"/>
      <c r="F63" s="25"/>
      <c r="G63" s="18"/>
      <c r="H63" s="589"/>
      <c r="J63" s="25"/>
      <c r="K63" s="18"/>
      <c r="L63" s="589"/>
      <c r="N63" s="25"/>
      <c r="O63" s="18"/>
      <c r="P63" s="589"/>
      <c r="R63" s="25"/>
      <c r="S63" s="18"/>
      <c r="T63" s="589"/>
      <c r="V63" s="25"/>
      <c r="W63" s="18"/>
      <c r="X63" s="589"/>
      <c r="Z63" s="25"/>
      <c r="AA63" s="18"/>
      <c r="AB63" s="589"/>
      <c r="AD63" s="25"/>
      <c r="AE63" s="18"/>
      <c r="AF63" s="589"/>
      <c r="AG63" s="182"/>
    </row>
    <row r="64" spans="1:33" hidden="1" x14ac:dyDescent="0.25">
      <c r="A64" s="17"/>
      <c r="B64" s="13"/>
      <c r="F64" s="25"/>
      <c r="G64" s="18"/>
      <c r="H64" s="589"/>
      <c r="J64" s="25"/>
      <c r="K64" s="18"/>
      <c r="L64" s="589"/>
      <c r="N64" s="25"/>
      <c r="O64" s="18"/>
      <c r="P64" s="589"/>
      <c r="R64" s="25"/>
      <c r="S64" s="18"/>
      <c r="T64" s="589"/>
      <c r="V64" s="25"/>
      <c r="W64" s="18"/>
      <c r="X64" s="589"/>
      <c r="Z64" s="25"/>
      <c r="AA64" s="18"/>
      <c r="AB64" s="589"/>
      <c r="AD64" s="25"/>
      <c r="AE64" s="18"/>
      <c r="AF64" s="589"/>
      <c r="AG64" s="182"/>
    </row>
    <row r="65" spans="1:33" hidden="1" x14ac:dyDescent="0.25">
      <c r="A65" s="12"/>
      <c r="B65" s="13"/>
      <c r="F65" s="25"/>
      <c r="G65" s="18"/>
      <c r="H65" s="589"/>
      <c r="J65" s="25"/>
      <c r="K65" s="18"/>
      <c r="L65" s="589"/>
      <c r="N65" s="25"/>
      <c r="O65" s="18"/>
      <c r="P65" s="589"/>
      <c r="R65" s="25"/>
      <c r="S65" s="18"/>
      <c r="T65" s="589"/>
      <c r="V65" s="25"/>
      <c r="W65" s="18"/>
      <c r="X65" s="589"/>
      <c r="Z65" s="25"/>
      <c r="AA65" s="18"/>
      <c r="AB65" s="589"/>
      <c r="AD65" s="25"/>
      <c r="AE65" s="18"/>
      <c r="AF65" s="589"/>
      <c r="AG65" s="182"/>
    </row>
    <row r="66" spans="1:33" hidden="1" x14ac:dyDescent="0.25">
      <c r="A66" s="20" t="s">
        <v>27</v>
      </c>
      <c r="B66" s="21"/>
      <c r="F66" s="22" t="s">
        <v>20</v>
      </c>
      <c r="G66" s="23">
        <f>+ROUND(G58*G60*$B$151/(LOOKUP(G59,$A$118:$A$151,$B$118:$B$151)),0)</f>
        <v>0</v>
      </c>
      <c r="H66" s="26">
        <f>IFERROR(ROUND(G66/$B$152,2),"")</f>
        <v>0</v>
      </c>
      <c r="J66" s="22" t="s">
        <v>20</v>
      </c>
      <c r="K66" s="23">
        <f>+ROUND(K58*K60*$B$151/(LOOKUP(K59,$A$118:$A$151,$B$118:$B$151)),0)</f>
        <v>0</v>
      </c>
      <c r="L66" s="26">
        <f>IFERROR(ROUND(K66/$B$152,2),"")</f>
        <v>0</v>
      </c>
      <c r="N66" s="22" t="s">
        <v>20</v>
      </c>
      <c r="O66" s="23">
        <f>+ROUND(O58*O60*$B$151/(LOOKUP(O59,$A$118:$A$151,$B$118:$B$151)),0)</f>
        <v>0</v>
      </c>
      <c r="P66" s="26">
        <f>IFERROR(ROUND(O66/$B$152,2),"")</f>
        <v>0</v>
      </c>
      <c r="R66" s="22" t="s">
        <v>20</v>
      </c>
      <c r="S66" s="23">
        <f>+ROUND(S58*S60*$B$151/(LOOKUP(S59,$A$118:$A$151,$B$118:$B$151)),0)</f>
        <v>900000000</v>
      </c>
      <c r="T66" s="26">
        <f>IFERROR(ROUND(S66/$B$152,2),"")</f>
        <v>1025.29</v>
      </c>
      <c r="V66" s="22" t="s">
        <v>20</v>
      </c>
      <c r="W66" s="23">
        <f>+ROUND(W58*W60*$B$151/(LOOKUP(W59,$A$118:$A$151,$B$118:$B$151)),0)</f>
        <v>0</v>
      </c>
      <c r="X66" s="26">
        <f>IFERROR(ROUND(W66/$B$152,2),"")</f>
        <v>0</v>
      </c>
      <c r="Z66" s="22" t="s">
        <v>20</v>
      </c>
      <c r="AA66" s="23">
        <f>+ROUND(AA58*AA60*$B$151/(LOOKUP(AA59,$A$118:$A$151,$B$118:$B$151)),0)</f>
        <v>0</v>
      </c>
      <c r="AB66" s="26">
        <f>IFERROR(ROUND(AA66/$B$152,2),"")</f>
        <v>0</v>
      </c>
      <c r="AD66" s="22" t="s">
        <v>20</v>
      </c>
      <c r="AE66" s="23">
        <f>+ROUND(AE58*AE60*$B$151/(LOOKUP(AE59,$A$118:$A$151,$B$118:$B$151)),0)</f>
        <v>0</v>
      </c>
      <c r="AF66" s="26">
        <f>IFERROR(ROUND(AE66/$B$152,2),"")</f>
        <v>0</v>
      </c>
      <c r="AG66" s="24"/>
    </row>
    <row r="67" spans="1:33" hidden="1" x14ac:dyDescent="0.25"/>
    <row r="68" spans="1:33" hidden="1" x14ac:dyDescent="0.25">
      <c r="A68" s="188" t="s">
        <v>83</v>
      </c>
      <c r="B68" s="11"/>
      <c r="F68" s="27"/>
      <c r="G68" s="189" t="s">
        <v>83</v>
      </c>
      <c r="H68" s="190"/>
      <c r="I68" s="191"/>
      <c r="J68" s="192"/>
      <c r="K68" s="189" t="s">
        <v>83</v>
      </c>
      <c r="L68" s="190"/>
      <c r="M68" s="191"/>
      <c r="N68" s="192"/>
      <c r="O68" s="189" t="s">
        <v>83</v>
      </c>
      <c r="P68" s="190"/>
      <c r="Q68" s="191"/>
      <c r="R68" s="192"/>
      <c r="S68" s="189" t="s">
        <v>83</v>
      </c>
      <c r="T68" s="190"/>
      <c r="U68" s="191"/>
      <c r="V68" s="192"/>
      <c r="W68" s="189" t="s">
        <v>83</v>
      </c>
      <c r="X68" s="190"/>
      <c r="Y68" s="191"/>
      <c r="Z68" s="192"/>
      <c r="AA68" s="189" t="s">
        <v>83</v>
      </c>
      <c r="AB68" s="190"/>
      <c r="AC68" s="191"/>
      <c r="AD68" s="192"/>
      <c r="AE68" s="189" t="s">
        <v>83</v>
      </c>
      <c r="AF68" s="190"/>
      <c r="AG68" s="24"/>
    </row>
    <row r="69" spans="1:33" hidden="1" x14ac:dyDescent="0.25">
      <c r="A69" s="12"/>
      <c r="B69" s="13"/>
      <c r="F69" s="25"/>
      <c r="G69" s="24"/>
      <c r="H69" s="19"/>
      <c r="J69" s="25"/>
      <c r="K69" s="24"/>
      <c r="L69" s="19"/>
      <c r="N69" s="25"/>
      <c r="O69" s="24"/>
      <c r="P69" s="19"/>
      <c r="R69" s="25"/>
      <c r="S69" s="24"/>
      <c r="T69" s="19"/>
      <c r="V69" s="25"/>
      <c r="W69" s="24"/>
      <c r="X69" s="19"/>
      <c r="Z69" s="25"/>
      <c r="AA69" s="24"/>
      <c r="AB69" s="19"/>
      <c r="AD69" s="25"/>
      <c r="AE69" s="24"/>
      <c r="AF69" s="19"/>
      <c r="AG69" s="24"/>
    </row>
    <row r="70" spans="1:33" hidden="1" x14ac:dyDescent="0.25">
      <c r="A70" s="12" t="s">
        <v>22</v>
      </c>
      <c r="B70" s="13"/>
      <c r="F70" s="14" t="s">
        <v>23</v>
      </c>
      <c r="G70" s="15">
        <v>0</v>
      </c>
      <c r="H70" s="16"/>
      <c r="J70" s="14" t="s">
        <v>23</v>
      </c>
      <c r="K70" s="15">
        <v>0</v>
      </c>
      <c r="L70" s="16"/>
      <c r="N70" s="14" t="s">
        <v>23</v>
      </c>
      <c r="O70" s="15">
        <v>0</v>
      </c>
      <c r="P70" s="16"/>
      <c r="R70" s="14" t="s">
        <v>23</v>
      </c>
      <c r="S70" s="15">
        <v>0</v>
      </c>
      <c r="T70" s="16"/>
      <c r="V70" s="14" t="s">
        <v>23</v>
      </c>
      <c r="W70" s="15">
        <v>0</v>
      </c>
      <c r="X70" s="16"/>
      <c r="Z70" s="14" t="s">
        <v>23</v>
      </c>
      <c r="AA70" s="15">
        <v>0</v>
      </c>
      <c r="AB70" s="16"/>
      <c r="AD70" s="14" t="s">
        <v>23</v>
      </c>
      <c r="AE70" s="15">
        <v>0</v>
      </c>
      <c r="AF70" s="16"/>
      <c r="AG70" s="3"/>
    </row>
    <row r="71" spans="1:33" ht="15" hidden="1" customHeight="1" x14ac:dyDescent="0.25">
      <c r="A71" s="12" t="s">
        <v>24</v>
      </c>
      <c r="B71" s="13"/>
      <c r="F71" s="25"/>
      <c r="G71" s="24">
        <v>2000</v>
      </c>
      <c r="H71" s="589" t="s">
        <v>74</v>
      </c>
      <c r="J71" s="25"/>
      <c r="K71" s="24">
        <v>2000</v>
      </c>
      <c r="L71" s="589" t="s">
        <v>74</v>
      </c>
      <c r="N71" s="25"/>
      <c r="O71" s="24">
        <v>2000</v>
      </c>
      <c r="P71" s="589" t="s">
        <v>74</v>
      </c>
      <c r="R71" s="25"/>
      <c r="S71" s="24">
        <v>2000</v>
      </c>
      <c r="T71" s="589" t="s">
        <v>74</v>
      </c>
      <c r="V71" s="25"/>
      <c r="W71" s="24">
        <v>2000</v>
      </c>
      <c r="X71" s="589" t="s">
        <v>74</v>
      </c>
      <c r="Z71" s="25"/>
      <c r="AA71" s="24">
        <v>2000</v>
      </c>
      <c r="AB71" s="589" t="s">
        <v>74</v>
      </c>
      <c r="AD71" s="25"/>
      <c r="AE71" s="24">
        <v>2000</v>
      </c>
      <c r="AF71" s="589" t="s">
        <v>74</v>
      </c>
      <c r="AG71" s="182"/>
    </row>
    <row r="72" spans="1:33" hidden="1" x14ac:dyDescent="0.25">
      <c r="A72" s="17" t="s">
        <v>25</v>
      </c>
      <c r="B72" s="13"/>
      <c r="F72" s="50"/>
      <c r="G72" s="18">
        <v>0</v>
      </c>
      <c r="H72" s="589"/>
      <c r="J72" s="50"/>
      <c r="K72" s="18">
        <v>0</v>
      </c>
      <c r="L72" s="589"/>
      <c r="N72" s="50"/>
      <c r="O72" s="18">
        <v>0</v>
      </c>
      <c r="P72" s="589"/>
      <c r="R72" s="50"/>
      <c r="S72" s="18">
        <v>0</v>
      </c>
      <c r="T72" s="589"/>
      <c r="V72" s="50"/>
      <c r="W72" s="18">
        <v>0</v>
      </c>
      <c r="X72" s="589"/>
      <c r="Z72" s="50"/>
      <c r="AA72" s="18">
        <v>0</v>
      </c>
      <c r="AB72" s="589"/>
      <c r="AD72" s="50"/>
      <c r="AE72" s="18">
        <v>0</v>
      </c>
      <c r="AF72" s="589"/>
      <c r="AG72" s="182"/>
    </row>
    <row r="73" spans="1:33" hidden="1" x14ac:dyDescent="0.25">
      <c r="A73" s="17"/>
      <c r="B73" s="13"/>
      <c r="F73" s="25"/>
      <c r="G73" s="18"/>
      <c r="H73" s="589"/>
      <c r="J73" s="25"/>
      <c r="K73" s="18"/>
      <c r="L73" s="589"/>
      <c r="N73" s="25"/>
      <c r="O73" s="18"/>
      <c r="P73" s="589"/>
      <c r="R73" s="25"/>
      <c r="S73" s="18"/>
      <c r="T73" s="589"/>
      <c r="V73" s="25"/>
      <c r="W73" s="18"/>
      <c r="X73" s="589"/>
      <c r="Z73" s="25"/>
      <c r="AA73" s="18"/>
      <c r="AB73" s="589"/>
      <c r="AD73" s="25"/>
      <c r="AE73" s="18"/>
      <c r="AF73" s="589"/>
      <c r="AG73" s="182"/>
    </row>
    <row r="74" spans="1:33" hidden="1" x14ac:dyDescent="0.25">
      <c r="A74" s="17"/>
      <c r="B74" s="13"/>
      <c r="F74" s="25"/>
      <c r="G74" s="18"/>
      <c r="H74" s="589"/>
      <c r="J74" s="25"/>
      <c r="K74" s="18"/>
      <c r="L74" s="589"/>
      <c r="N74" s="25"/>
      <c r="O74" s="18"/>
      <c r="P74" s="589"/>
      <c r="R74" s="25"/>
      <c r="S74" s="18"/>
      <c r="T74" s="589"/>
      <c r="V74" s="25"/>
      <c r="W74" s="18"/>
      <c r="X74" s="589"/>
      <c r="Z74" s="25"/>
      <c r="AA74" s="18"/>
      <c r="AB74" s="589"/>
      <c r="AD74" s="25"/>
      <c r="AE74" s="18"/>
      <c r="AF74" s="589"/>
      <c r="AG74" s="182"/>
    </row>
    <row r="75" spans="1:33" hidden="1" x14ac:dyDescent="0.25">
      <c r="A75" s="17"/>
      <c r="B75" s="13"/>
      <c r="F75" s="25"/>
      <c r="G75" s="18"/>
      <c r="H75" s="589"/>
      <c r="J75" s="25"/>
      <c r="K75" s="18"/>
      <c r="L75" s="589"/>
      <c r="N75" s="25"/>
      <c r="O75" s="18"/>
      <c r="P75" s="589"/>
      <c r="R75" s="25"/>
      <c r="S75" s="18"/>
      <c r="T75" s="589"/>
      <c r="V75" s="25"/>
      <c r="W75" s="18"/>
      <c r="X75" s="589"/>
      <c r="Z75" s="25"/>
      <c r="AA75" s="18"/>
      <c r="AB75" s="589"/>
      <c r="AD75" s="25"/>
      <c r="AE75" s="18"/>
      <c r="AF75" s="589"/>
      <c r="AG75" s="182"/>
    </row>
    <row r="76" spans="1:33" hidden="1" x14ac:dyDescent="0.25">
      <c r="A76" s="17"/>
      <c r="B76" s="13"/>
      <c r="F76" s="25"/>
      <c r="G76" s="18"/>
      <c r="H76" s="589"/>
      <c r="J76" s="25"/>
      <c r="K76" s="18"/>
      <c r="L76" s="589"/>
      <c r="N76" s="25"/>
      <c r="O76" s="18"/>
      <c r="P76" s="589"/>
      <c r="R76" s="25"/>
      <c r="S76" s="18"/>
      <c r="T76" s="589"/>
      <c r="V76" s="25"/>
      <c r="W76" s="18"/>
      <c r="X76" s="589"/>
      <c r="Z76" s="25"/>
      <c r="AA76" s="18"/>
      <c r="AB76" s="589"/>
      <c r="AD76" s="25"/>
      <c r="AE76" s="18"/>
      <c r="AF76" s="589"/>
      <c r="AG76" s="182"/>
    </row>
    <row r="77" spans="1:33" hidden="1" x14ac:dyDescent="0.25">
      <c r="A77" s="12"/>
      <c r="B77" s="13"/>
      <c r="F77" s="25"/>
      <c r="G77" s="18"/>
      <c r="H77" s="589"/>
      <c r="J77" s="25"/>
      <c r="K77" s="18"/>
      <c r="L77" s="589"/>
      <c r="N77" s="25"/>
      <c r="O77" s="18"/>
      <c r="P77" s="589"/>
      <c r="R77" s="25"/>
      <c r="S77" s="18"/>
      <c r="T77" s="589"/>
      <c r="V77" s="25"/>
      <c r="W77" s="18"/>
      <c r="X77" s="589"/>
      <c r="Z77" s="25"/>
      <c r="AA77" s="18"/>
      <c r="AB77" s="589"/>
      <c r="AD77" s="25"/>
      <c r="AE77" s="18"/>
      <c r="AF77" s="589"/>
      <c r="AG77" s="182"/>
    </row>
    <row r="78" spans="1:33" hidden="1" x14ac:dyDescent="0.25">
      <c r="A78" s="20" t="s">
        <v>27</v>
      </c>
      <c r="B78" s="21"/>
      <c r="F78" s="22" t="s">
        <v>20</v>
      </c>
      <c r="G78" s="23">
        <f>+ROUND(G70*G72*$B$151/(LOOKUP(G71,$A$118:$A$151,$B$118:$B$151)),0)</f>
        <v>0</v>
      </c>
      <c r="H78" s="26">
        <f>IFERROR(ROUND(G78/$B$152,2),"")</f>
        <v>0</v>
      </c>
      <c r="J78" s="22" t="s">
        <v>20</v>
      </c>
      <c r="K78" s="23">
        <f>+ROUND(K70*K72*$B$151/(LOOKUP(K71,$A$118:$A$151,$B$118:$B$151)),0)</f>
        <v>0</v>
      </c>
      <c r="L78" s="26">
        <f>IFERROR(ROUND(K78/$B$152,2),"")</f>
        <v>0</v>
      </c>
      <c r="N78" s="22" t="s">
        <v>20</v>
      </c>
      <c r="O78" s="23">
        <f>+ROUND(O70*O72*$B$151/(LOOKUP(O71,$A$118:$A$151,$B$118:$B$151)),0)</f>
        <v>0</v>
      </c>
      <c r="P78" s="26">
        <f>IFERROR(ROUND(O78/$B$152,2),"")</f>
        <v>0</v>
      </c>
      <c r="R78" s="22" t="s">
        <v>20</v>
      </c>
      <c r="S78" s="23">
        <f>+ROUND(S70*S72*$B$151/(LOOKUP(S71,$A$118:$A$151,$B$118:$B$151)),0)</f>
        <v>0</v>
      </c>
      <c r="T78" s="26">
        <f>IFERROR(ROUND(S78/$B$152,2),"")</f>
        <v>0</v>
      </c>
      <c r="V78" s="22" t="s">
        <v>20</v>
      </c>
      <c r="W78" s="23">
        <f>+ROUND(W70*W72*$B$151/(LOOKUP(W71,$A$118:$A$151,$B$118:$B$151)),0)</f>
        <v>0</v>
      </c>
      <c r="X78" s="26">
        <f>IFERROR(ROUND(W78/$B$152,2),"")</f>
        <v>0</v>
      </c>
      <c r="Z78" s="22" t="s">
        <v>20</v>
      </c>
      <c r="AA78" s="23">
        <f>+ROUND(AA70*AA72*$B$151/(LOOKUP(AA71,$A$118:$A$151,$B$118:$B$151)),0)</f>
        <v>0</v>
      </c>
      <c r="AB78" s="26">
        <f>IFERROR(ROUND(AA78/$B$152,2),"")</f>
        <v>0</v>
      </c>
      <c r="AD78" s="22" t="s">
        <v>20</v>
      </c>
      <c r="AE78" s="23">
        <f>+ROUND(AE70*AE72*$B$151/(LOOKUP(AE71,$A$118:$A$151,$B$118:$B$151)),0)</f>
        <v>0</v>
      </c>
      <c r="AF78" s="26">
        <f>IFERROR(ROUND(AE78/$B$152,2),"")</f>
        <v>0</v>
      </c>
      <c r="AG78" s="24"/>
    </row>
    <row r="79" spans="1:33" hidden="1" x14ac:dyDescent="0.25"/>
    <row r="80" spans="1:33" hidden="1" x14ac:dyDescent="0.25">
      <c r="A80" s="188" t="s">
        <v>84</v>
      </c>
      <c r="B80" s="11"/>
      <c r="F80" s="27"/>
      <c r="G80" s="189" t="s">
        <v>84</v>
      </c>
      <c r="H80" s="190"/>
      <c r="I80" s="191"/>
      <c r="J80" s="192"/>
      <c r="K80" s="189" t="s">
        <v>84</v>
      </c>
      <c r="L80" s="190"/>
      <c r="M80" s="191"/>
      <c r="N80" s="192"/>
      <c r="O80" s="189" t="s">
        <v>84</v>
      </c>
      <c r="P80" s="190"/>
      <c r="Q80" s="191"/>
      <c r="R80" s="192"/>
      <c r="S80" s="189" t="s">
        <v>84</v>
      </c>
      <c r="T80" s="190"/>
      <c r="U80" s="191"/>
      <c r="V80" s="192"/>
      <c r="W80" s="189" t="s">
        <v>84</v>
      </c>
      <c r="X80" s="190"/>
      <c r="Y80" s="191"/>
      <c r="Z80" s="192"/>
      <c r="AA80" s="189" t="s">
        <v>84</v>
      </c>
      <c r="AB80" s="190"/>
      <c r="AC80" s="191"/>
      <c r="AD80" s="192"/>
      <c r="AE80" s="189" t="s">
        <v>84</v>
      </c>
      <c r="AF80" s="190"/>
      <c r="AG80" s="24"/>
    </row>
    <row r="81" spans="1:33" hidden="1" x14ac:dyDescent="0.25">
      <c r="A81" s="12"/>
      <c r="B81" s="13"/>
      <c r="F81" s="25"/>
      <c r="G81" s="24"/>
      <c r="H81" s="19"/>
      <c r="J81" s="25"/>
      <c r="K81" s="24"/>
      <c r="L81" s="19"/>
      <c r="N81" s="25"/>
      <c r="O81" s="24"/>
      <c r="P81" s="19"/>
      <c r="R81" s="25"/>
      <c r="S81" s="24"/>
      <c r="T81" s="19"/>
      <c r="V81" s="25"/>
      <c r="W81" s="24"/>
      <c r="X81" s="19"/>
      <c r="Z81" s="25"/>
      <c r="AA81" s="24"/>
      <c r="AB81" s="19"/>
      <c r="AD81" s="25"/>
      <c r="AE81" s="24"/>
      <c r="AF81" s="19"/>
      <c r="AG81" s="24"/>
    </row>
    <row r="82" spans="1:33" hidden="1" x14ac:dyDescent="0.25">
      <c r="A82" s="12" t="s">
        <v>22</v>
      </c>
      <c r="B82" s="13"/>
      <c r="F82" s="14" t="s">
        <v>23</v>
      </c>
      <c r="G82" s="15">
        <v>0</v>
      </c>
      <c r="H82" s="16"/>
      <c r="J82" s="14" t="s">
        <v>23</v>
      </c>
      <c r="K82" s="15">
        <v>0</v>
      </c>
      <c r="L82" s="16"/>
      <c r="N82" s="14" t="s">
        <v>23</v>
      </c>
      <c r="O82" s="15">
        <v>0</v>
      </c>
      <c r="P82" s="16"/>
      <c r="R82" s="14" t="s">
        <v>23</v>
      </c>
      <c r="S82" s="15">
        <v>0</v>
      </c>
      <c r="T82" s="16"/>
      <c r="V82" s="14" t="s">
        <v>23</v>
      </c>
      <c r="W82" s="15">
        <v>0</v>
      </c>
      <c r="X82" s="16"/>
      <c r="Z82" s="14" t="s">
        <v>23</v>
      </c>
      <c r="AA82" s="15">
        <v>0</v>
      </c>
      <c r="AB82" s="16"/>
      <c r="AD82" s="14" t="s">
        <v>23</v>
      </c>
      <c r="AE82" s="15">
        <v>0</v>
      </c>
      <c r="AF82" s="16"/>
      <c r="AG82" s="3"/>
    </row>
    <row r="83" spans="1:33" ht="15" hidden="1" customHeight="1" x14ac:dyDescent="0.25">
      <c r="A83" s="12" t="s">
        <v>24</v>
      </c>
      <c r="B83" s="13"/>
      <c r="F83" s="25"/>
      <c r="G83" s="24">
        <v>2000</v>
      </c>
      <c r="H83" s="589" t="s">
        <v>74</v>
      </c>
      <c r="J83" s="25"/>
      <c r="K83" s="24">
        <v>2000</v>
      </c>
      <c r="L83" s="589" t="s">
        <v>74</v>
      </c>
      <c r="N83" s="25"/>
      <c r="O83" s="24">
        <v>2000</v>
      </c>
      <c r="P83" s="589" t="s">
        <v>74</v>
      </c>
      <c r="R83" s="25"/>
      <c r="S83" s="24">
        <v>2000</v>
      </c>
      <c r="T83" s="589" t="s">
        <v>74</v>
      </c>
      <c r="V83" s="25"/>
      <c r="W83" s="24">
        <v>2000</v>
      </c>
      <c r="X83" s="589" t="s">
        <v>74</v>
      </c>
      <c r="Z83" s="25"/>
      <c r="AA83" s="24">
        <v>2000</v>
      </c>
      <c r="AB83" s="589" t="s">
        <v>74</v>
      </c>
      <c r="AD83" s="25"/>
      <c r="AE83" s="24">
        <v>2000</v>
      </c>
      <c r="AF83" s="589" t="s">
        <v>74</v>
      </c>
      <c r="AG83" s="182"/>
    </row>
    <row r="84" spans="1:33" hidden="1" x14ac:dyDescent="0.25">
      <c r="A84" s="17" t="s">
        <v>25</v>
      </c>
      <c r="B84" s="13"/>
      <c r="F84" s="50"/>
      <c r="G84" s="18">
        <v>0</v>
      </c>
      <c r="H84" s="589"/>
      <c r="J84" s="50"/>
      <c r="K84" s="18">
        <v>0</v>
      </c>
      <c r="L84" s="589"/>
      <c r="N84" s="50"/>
      <c r="O84" s="18">
        <v>0</v>
      </c>
      <c r="P84" s="589"/>
      <c r="R84" s="50"/>
      <c r="S84" s="18">
        <v>0</v>
      </c>
      <c r="T84" s="589"/>
      <c r="V84" s="50"/>
      <c r="W84" s="18">
        <v>0</v>
      </c>
      <c r="X84" s="589"/>
      <c r="Z84" s="50"/>
      <c r="AA84" s="18">
        <v>0</v>
      </c>
      <c r="AB84" s="589"/>
      <c r="AD84" s="50"/>
      <c r="AE84" s="18">
        <v>0</v>
      </c>
      <c r="AF84" s="589"/>
      <c r="AG84" s="182"/>
    </row>
    <row r="85" spans="1:33" hidden="1" x14ac:dyDescent="0.25">
      <c r="A85" s="17"/>
      <c r="B85" s="13"/>
      <c r="F85" s="25"/>
      <c r="G85" s="18"/>
      <c r="H85" s="589"/>
      <c r="J85" s="25"/>
      <c r="K85" s="18"/>
      <c r="L85" s="589"/>
      <c r="N85" s="25"/>
      <c r="O85" s="18"/>
      <c r="P85" s="589"/>
      <c r="R85" s="25"/>
      <c r="S85" s="18"/>
      <c r="T85" s="589"/>
      <c r="V85" s="25"/>
      <c r="W85" s="18"/>
      <c r="X85" s="589"/>
      <c r="Z85" s="25"/>
      <c r="AA85" s="18"/>
      <c r="AB85" s="589"/>
      <c r="AD85" s="25"/>
      <c r="AE85" s="18"/>
      <c r="AF85" s="589"/>
      <c r="AG85" s="182"/>
    </row>
    <row r="86" spans="1:33" hidden="1" x14ac:dyDescent="0.25">
      <c r="A86" s="17"/>
      <c r="B86" s="13"/>
      <c r="F86" s="25"/>
      <c r="G86" s="18"/>
      <c r="H86" s="589"/>
      <c r="J86" s="25"/>
      <c r="K86" s="18"/>
      <c r="L86" s="589"/>
      <c r="N86" s="25"/>
      <c r="O86" s="18"/>
      <c r="P86" s="589"/>
      <c r="R86" s="25"/>
      <c r="S86" s="18"/>
      <c r="T86" s="589"/>
      <c r="V86" s="25"/>
      <c r="W86" s="18"/>
      <c r="X86" s="589"/>
      <c r="Z86" s="25"/>
      <c r="AA86" s="18"/>
      <c r="AB86" s="589"/>
      <c r="AD86" s="25"/>
      <c r="AE86" s="18"/>
      <c r="AF86" s="589"/>
      <c r="AG86" s="182"/>
    </row>
    <row r="87" spans="1:33" hidden="1" x14ac:dyDescent="0.25">
      <c r="A87" s="17"/>
      <c r="B87" s="13"/>
      <c r="F87" s="25"/>
      <c r="G87" s="18"/>
      <c r="H87" s="589"/>
      <c r="J87" s="25"/>
      <c r="K87" s="18"/>
      <c r="L87" s="589"/>
      <c r="N87" s="25"/>
      <c r="O87" s="18"/>
      <c r="P87" s="589"/>
      <c r="R87" s="25"/>
      <c r="S87" s="18"/>
      <c r="T87" s="589"/>
      <c r="V87" s="25"/>
      <c r="W87" s="18"/>
      <c r="X87" s="589"/>
      <c r="Z87" s="25"/>
      <c r="AA87" s="18"/>
      <c r="AB87" s="589"/>
      <c r="AD87" s="25"/>
      <c r="AE87" s="18"/>
      <c r="AF87" s="589"/>
      <c r="AG87" s="182"/>
    </row>
    <row r="88" spans="1:33" hidden="1" x14ac:dyDescent="0.25">
      <c r="A88" s="17"/>
      <c r="B88" s="13"/>
      <c r="F88" s="25"/>
      <c r="G88" s="18"/>
      <c r="H88" s="589"/>
      <c r="J88" s="25"/>
      <c r="K88" s="18"/>
      <c r="L88" s="589"/>
      <c r="N88" s="25"/>
      <c r="O88" s="18"/>
      <c r="P88" s="589"/>
      <c r="R88" s="25"/>
      <c r="S88" s="18"/>
      <c r="T88" s="589"/>
      <c r="V88" s="25"/>
      <c r="W88" s="18"/>
      <c r="X88" s="589"/>
      <c r="Z88" s="25"/>
      <c r="AA88" s="18"/>
      <c r="AB88" s="589"/>
      <c r="AD88" s="25"/>
      <c r="AE88" s="18"/>
      <c r="AF88" s="589"/>
      <c r="AG88" s="182"/>
    </row>
    <row r="89" spans="1:33" hidden="1" x14ac:dyDescent="0.25">
      <c r="A89" s="12"/>
      <c r="B89" s="13"/>
      <c r="F89" s="25"/>
      <c r="G89" s="18"/>
      <c r="H89" s="589"/>
      <c r="J89" s="25"/>
      <c r="K89" s="18"/>
      <c r="L89" s="589"/>
      <c r="N89" s="25"/>
      <c r="O89" s="18"/>
      <c r="P89" s="589"/>
      <c r="R89" s="25"/>
      <c r="S89" s="18"/>
      <c r="T89" s="589"/>
      <c r="V89" s="25"/>
      <c r="W89" s="18"/>
      <c r="X89" s="589"/>
      <c r="Z89" s="25"/>
      <c r="AA89" s="18"/>
      <c r="AB89" s="589"/>
      <c r="AD89" s="25"/>
      <c r="AE89" s="18"/>
      <c r="AF89" s="589"/>
      <c r="AG89" s="182"/>
    </row>
    <row r="90" spans="1:33" hidden="1" x14ac:dyDescent="0.25">
      <c r="A90" s="20" t="s">
        <v>27</v>
      </c>
      <c r="B90" s="21"/>
      <c r="F90" s="22" t="s">
        <v>20</v>
      </c>
      <c r="G90" s="23">
        <f>+ROUND(G82*G84*$B$151/(LOOKUP(G83,$A$118:$A$151,$B$118:$B$151)),0)</f>
        <v>0</v>
      </c>
      <c r="H90" s="26">
        <f>IFERROR(ROUND(G90/$B$152,2),"")</f>
        <v>0</v>
      </c>
      <c r="J90" s="22" t="s">
        <v>20</v>
      </c>
      <c r="K90" s="23">
        <f>+ROUND(K82*K84*$B$151/(LOOKUP(K83,$A$118:$A$151,$B$118:$B$151)),0)</f>
        <v>0</v>
      </c>
      <c r="L90" s="26">
        <f>IFERROR(ROUND(K90/$B$152,2),"")</f>
        <v>0</v>
      </c>
      <c r="N90" s="22" t="s">
        <v>20</v>
      </c>
      <c r="O90" s="23">
        <f>+ROUND(O82*O84*$B$151/(LOOKUP(O83,$A$118:$A$151,$B$118:$B$151)),0)</f>
        <v>0</v>
      </c>
      <c r="P90" s="26">
        <f>IFERROR(ROUND(O90/$B$152,2),"")</f>
        <v>0</v>
      </c>
      <c r="R90" s="22" t="s">
        <v>20</v>
      </c>
      <c r="S90" s="23">
        <f>+ROUND(S82*S84*$B$151/(LOOKUP(S83,$A$118:$A$151,$B$118:$B$151)),0)</f>
        <v>0</v>
      </c>
      <c r="T90" s="26">
        <f>IFERROR(ROUND(S90/$B$152,2),"")</f>
        <v>0</v>
      </c>
      <c r="V90" s="22" t="s">
        <v>20</v>
      </c>
      <c r="W90" s="23">
        <f>+ROUND(W82*W84*$B$151/(LOOKUP(W83,$A$118:$A$151,$B$118:$B$151)),0)</f>
        <v>0</v>
      </c>
      <c r="X90" s="26">
        <f>IFERROR(ROUND(W90/$B$152,2),"")</f>
        <v>0</v>
      </c>
      <c r="Z90" s="22" t="s">
        <v>20</v>
      </c>
      <c r="AA90" s="23">
        <f>+ROUND(AA82*AA84*$B$151/(LOOKUP(AA83,$A$118:$A$151,$B$118:$B$151)),0)</f>
        <v>0</v>
      </c>
      <c r="AB90" s="26">
        <f>IFERROR(ROUND(AA90/$B$152,2),"")</f>
        <v>0</v>
      </c>
      <c r="AD90" s="22" t="s">
        <v>20</v>
      </c>
      <c r="AE90" s="23">
        <f>+ROUND(AE82*AE84*$B$151/(LOOKUP(AE83,$A$118:$A$151,$B$118:$B$151)),0)</f>
        <v>0</v>
      </c>
      <c r="AF90" s="26">
        <f>IFERROR(ROUND(AE90/$B$152,2),"")</f>
        <v>0</v>
      </c>
      <c r="AG90" s="24"/>
    </row>
    <row r="92" spans="1:33" ht="15.75" x14ac:dyDescent="0.25">
      <c r="A92" s="32" t="s">
        <v>35</v>
      </c>
      <c r="T92" s="221"/>
    </row>
    <row r="93" spans="1:33" x14ac:dyDescent="0.25">
      <c r="A93" s="39"/>
      <c r="T93" s="221"/>
    </row>
    <row r="94" spans="1:33" x14ac:dyDescent="0.25">
      <c r="A94" s="39"/>
      <c r="T94" s="221"/>
    </row>
    <row r="95" spans="1:33" ht="15.75" x14ac:dyDescent="0.25">
      <c r="A95" s="41"/>
      <c r="T95" s="221"/>
    </row>
    <row r="96" spans="1:33" ht="15.75" x14ac:dyDescent="0.25">
      <c r="A96" s="42" t="s">
        <v>36</v>
      </c>
      <c r="T96" s="221"/>
    </row>
    <row r="97" spans="1:20" ht="15.75" x14ac:dyDescent="0.25">
      <c r="A97" s="43" t="s">
        <v>483</v>
      </c>
      <c r="T97" s="221"/>
    </row>
    <row r="98" spans="1:20" ht="15.75" x14ac:dyDescent="0.25">
      <c r="A98" s="43"/>
      <c r="T98" s="221"/>
    </row>
    <row r="99" spans="1:20" ht="15.75" x14ac:dyDescent="0.25">
      <c r="A99" s="43"/>
      <c r="T99" s="221"/>
    </row>
    <row r="100" spans="1:20" ht="15.75" x14ac:dyDescent="0.25">
      <c r="A100" s="43"/>
      <c r="T100" s="221"/>
    </row>
    <row r="101" spans="1:20" ht="15.75" x14ac:dyDescent="0.25">
      <c r="A101" s="42" t="s">
        <v>484</v>
      </c>
      <c r="T101" s="221"/>
    </row>
    <row r="102" spans="1:20" ht="15.75" x14ac:dyDescent="0.25">
      <c r="A102" s="43" t="s">
        <v>483</v>
      </c>
      <c r="T102" s="221"/>
    </row>
    <row r="103" spans="1:20" x14ac:dyDescent="0.25">
      <c r="A103" s="39"/>
      <c r="T103" s="221"/>
    </row>
    <row r="104" spans="1:20" x14ac:dyDescent="0.25">
      <c r="A104" s="39"/>
      <c r="T104" s="221"/>
    </row>
    <row r="105" spans="1:20" x14ac:dyDescent="0.25">
      <c r="A105" s="39"/>
      <c r="T105" s="221"/>
    </row>
    <row r="106" spans="1:20" ht="15.75" x14ac:dyDescent="0.25">
      <c r="A106" s="42" t="s">
        <v>485</v>
      </c>
      <c r="T106" s="221"/>
    </row>
    <row r="107" spans="1:20" ht="15.75" x14ac:dyDescent="0.25">
      <c r="A107" s="43" t="s">
        <v>483</v>
      </c>
      <c r="T107" s="221"/>
    </row>
    <row r="108" spans="1:20" ht="15.75" x14ac:dyDescent="0.25">
      <c r="A108" s="43"/>
      <c r="T108" s="221"/>
    </row>
    <row r="109" spans="1:20" ht="15.75" x14ac:dyDescent="0.25">
      <c r="A109" s="43"/>
      <c r="T109" s="221"/>
    </row>
    <row r="110" spans="1:20" ht="15.75" x14ac:dyDescent="0.25">
      <c r="A110" s="43"/>
      <c r="T110" s="221"/>
    </row>
    <row r="111" spans="1:20" ht="15.75" x14ac:dyDescent="0.25">
      <c r="A111" s="42" t="s">
        <v>37</v>
      </c>
      <c r="T111" s="221"/>
    </row>
    <row r="112" spans="1:20" ht="15.75" x14ac:dyDescent="0.25">
      <c r="A112" s="43" t="s">
        <v>38</v>
      </c>
      <c r="T112" s="221"/>
    </row>
    <row r="113" spans="1:2" ht="15.75" x14ac:dyDescent="0.25">
      <c r="A113" s="43" t="s">
        <v>39</v>
      </c>
    </row>
    <row r="118" spans="1:2" ht="16.5" x14ac:dyDescent="0.3">
      <c r="A118" s="28">
        <v>1986</v>
      </c>
      <c r="B118" s="97">
        <v>16811</v>
      </c>
    </row>
    <row r="119" spans="1:2" ht="16.5" x14ac:dyDescent="0.3">
      <c r="A119" s="28">
        <v>1987</v>
      </c>
      <c r="B119" s="97">
        <v>20510</v>
      </c>
    </row>
    <row r="120" spans="1:2" ht="16.5" x14ac:dyDescent="0.3">
      <c r="A120" s="28">
        <v>1988</v>
      </c>
      <c r="B120" s="97">
        <v>25637</v>
      </c>
    </row>
    <row r="121" spans="1:2" ht="16.5" x14ac:dyDescent="0.3">
      <c r="A121" s="28">
        <v>1989</v>
      </c>
      <c r="B121" s="97">
        <v>32560</v>
      </c>
    </row>
    <row r="122" spans="1:2" ht="16.5" x14ac:dyDescent="0.3">
      <c r="A122" s="28">
        <v>1990</v>
      </c>
      <c r="B122" s="97">
        <v>41025</v>
      </c>
    </row>
    <row r="123" spans="1:2" ht="16.5" x14ac:dyDescent="0.3">
      <c r="A123" s="28">
        <v>1991</v>
      </c>
      <c r="B123" s="97">
        <v>51716</v>
      </c>
    </row>
    <row r="124" spans="1:2" ht="16.5" x14ac:dyDescent="0.3">
      <c r="A124" s="28">
        <v>1992</v>
      </c>
      <c r="B124" s="97">
        <v>65190</v>
      </c>
    </row>
    <row r="125" spans="1:2" ht="16.5" x14ac:dyDescent="0.3">
      <c r="A125" s="28">
        <v>1993</v>
      </c>
      <c r="B125" s="97">
        <v>81510</v>
      </c>
    </row>
    <row r="126" spans="1:2" ht="16.5" x14ac:dyDescent="0.3">
      <c r="A126" s="28">
        <v>1994</v>
      </c>
      <c r="B126" s="97">
        <v>98700</v>
      </c>
    </row>
    <row r="127" spans="1:2" ht="16.5" x14ac:dyDescent="0.3">
      <c r="A127" s="28">
        <v>1995</v>
      </c>
      <c r="B127" s="97">
        <v>118934</v>
      </c>
    </row>
    <row r="128" spans="1:2" ht="16.5" x14ac:dyDescent="0.3">
      <c r="A128" s="28">
        <v>1996</v>
      </c>
      <c r="B128" s="97">
        <v>142125</v>
      </c>
    </row>
    <row r="129" spans="1:2" ht="16.5" x14ac:dyDescent="0.3">
      <c r="A129" s="28">
        <v>1997</v>
      </c>
      <c r="B129" s="97">
        <v>172005</v>
      </c>
    </row>
    <row r="130" spans="1:2" ht="16.5" x14ac:dyDescent="0.3">
      <c r="A130" s="28">
        <v>1998</v>
      </c>
      <c r="B130" s="97">
        <v>203826</v>
      </c>
    </row>
    <row r="131" spans="1:2" ht="16.5" x14ac:dyDescent="0.3">
      <c r="A131" s="28">
        <v>1999</v>
      </c>
      <c r="B131" s="97">
        <v>236460</v>
      </c>
    </row>
    <row r="132" spans="1:2" ht="16.5" x14ac:dyDescent="0.3">
      <c r="A132" s="28">
        <v>2000</v>
      </c>
      <c r="B132" s="97">
        <v>260100</v>
      </c>
    </row>
    <row r="133" spans="1:2" ht="16.5" x14ac:dyDescent="0.3">
      <c r="A133" s="28">
        <v>2001</v>
      </c>
      <c r="B133" s="97">
        <v>286000</v>
      </c>
    </row>
    <row r="134" spans="1:2" ht="16.5" x14ac:dyDescent="0.3">
      <c r="A134" s="28">
        <v>2002</v>
      </c>
      <c r="B134" s="97">
        <v>309000</v>
      </c>
    </row>
    <row r="135" spans="1:2" ht="16.5" x14ac:dyDescent="0.3">
      <c r="A135" s="28">
        <v>2003</v>
      </c>
      <c r="B135" s="97">
        <v>332000</v>
      </c>
    </row>
    <row r="136" spans="1:2" ht="16.5" x14ac:dyDescent="0.3">
      <c r="A136" s="28">
        <v>2004</v>
      </c>
      <c r="B136" s="97">
        <v>358000</v>
      </c>
    </row>
    <row r="137" spans="1:2" ht="16.5" x14ac:dyDescent="0.3">
      <c r="A137" s="28">
        <v>2005</v>
      </c>
      <c r="B137" s="97">
        <v>381500</v>
      </c>
    </row>
    <row r="138" spans="1:2" ht="16.5" x14ac:dyDescent="0.3">
      <c r="A138" s="28">
        <v>2006</v>
      </c>
      <c r="B138" s="97">
        <v>408000</v>
      </c>
    </row>
    <row r="139" spans="1:2" ht="16.5" x14ac:dyDescent="0.3">
      <c r="A139" s="28">
        <v>2007</v>
      </c>
      <c r="B139" s="97">
        <v>433700</v>
      </c>
    </row>
    <row r="140" spans="1:2" ht="16.5" x14ac:dyDescent="0.3">
      <c r="A140" s="28">
        <v>2008</v>
      </c>
      <c r="B140" s="97">
        <v>461500</v>
      </c>
    </row>
    <row r="141" spans="1:2" ht="16.5" x14ac:dyDescent="0.3">
      <c r="A141" s="28">
        <v>2009</v>
      </c>
      <c r="B141" s="97">
        <v>496900</v>
      </c>
    </row>
    <row r="142" spans="1:2" ht="16.5" x14ac:dyDescent="0.3">
      <c r="A142" s="28">
        <v>2010</v>
      </c>
      <c r="B142" s="97">
        <v>515000</v>
      </c>
    </row>
    <row r="143" spans="1:2" ht="16.5" x14ac:dyDescent="0.3">
      <c r="A143" s="28">
        <v>2011</v>
      </c>
      <c r="B143" s="97">
        <v>535600</v>
      </c>
    </row>
    <row r="144" spans="1:2" ht="16.5" x14ac:dyDescent="0.3">
      <c r="A144" s="28">
        <v>2012</v>
      </c>
      <c r="B144" s="97">
        <v>566700</v>
      </c>
    </row>
    <row r="145" spans="1:2" ht="16.5" x14ac:dyDescent="0.3">
      <c r="A145" s="28">
        <v>2013</v>
      </c>
      <c r="B145" s="97">
        <v>589500</v>
      </c>
    </row>
    <row r="146" spans="1:2" ht="16.5" x14ac:dyDescent="0.3">
      <c r="A146" s="28">
        <v>2014</v>
      </c>
      <c r="B146" s="97">
        <v>616000</v>
      </c>
    </row>
    <row r="147" spans="1:2" ht="16.5" x14ac:dyDescent="0.3">
      <c r="A147" s="28">
        <v>2015</v>
      </c>
      <c r="B147" s="97">
        <v>644350</v>
      </c>
    </row>
    <row r="148" spans="1:2" ht="16.5" x14ac:dyDescent="0.3">
      <c r="A148" s="28">
        <v>2016</v>
      </c>
      <c r="B148" s="97">
        <v>689454</v>
      </c>
    </row>
    <row r="149" spans="1:2" ht="16.5" x14ac:dyDescent="0.3">
      <c r="A149" s="28">
        <v>2017</v>
      </c>
      <c r="B149" s="97">
        <v>737717</v>
      </c>
    </row>
    <row r="150" spans="1:2" ht="16.5" x14ac:dyDescent="0.3">
      <c r="A150" s="28">
        <v>2018</v>
      </c>
      <c r="B150" s="97">
        <v>781242</v>
      </c>
    </row>
    <row r="151" spans="1:2" ht="16.5" x14ac:dyDescent="0.3">
      <c r="A151" s="28">
        <v>2019</v>
      </c>
      <c r="B151" s="97">
        <v>828116</v>
      </c>
    </row>
    <row r="152" spans="1:2" ht="16.5" x14ac:dyDescent="0.3">
      <c r="A152" s="28">
        <v>2020</v>
      </c>
      <c r="B152" s="97">
        <v>877803</v>
      </c>
    </row>
  </sheetData>
  <mergeCells count="49">
    <mergeCell ref="AF83:AF89"/>
    <mergeCell ref="AF23:AF29"/>
    <mergeCell ref="AF35:AF41"/>
    <mergeCell ref="AF47:AF53"/>
    <mergeCell ref="AF59:AF65"/>
    <mergeCell ref="AF71:AF77"/>
    <mergeCell ref="X83:X89"/>
    <mergeCell ref="AB23:AB29"/>
    <mergeCell ref="AB35:AB41"/>
    <mergeCell ref="AB47:AB53"/>
    <mergeCell ref="AB59:AB65"/>
    <mergeCell ref="AB71:AB77"/>
    <mergeCell ref="AB83:AB89"/>
    <mergeCell ref="X23:X29"/>
    <mergeCell ref="X35:X41"/>
    <mergeCell ref="X47:X53"/>
    <mergeCell ref="X59:X65"/>
    <mergeCell ref="X71:X77"/>
    <mergeCell ref="H71:H77"/>
    <mergeCell ref="L71:L77"/>
    <mergeCell ref="P71:P77"/>
    <mergeCell ref="T71:T77"/>
    <mergeCell ref="H83:H89"/>
    <mergeCell ref="L83:L89"/>
    <mergeCell ref="P83:P89"/>
    <mergeCell ref="T83:T89"/>
    <mergeCell ref="A1:B2"/>
    <mergeCell ref="A5:B5"/>
    <mergeCell ref="L23:L29"/>
    <mergeCell ref="H23:H29"/>
    <mergeCell ref="A16:B18"/>
    <mergeCell ref="D16:D18"/>
    <mergeCell ref="A14:B14"/>
    <mergeCell ref="A10:B12"/>
    <mergeCell ref="D10:D12"/>
    <mergeCell ref="H35:H41"/>
    <mergeCell ref="L35:L41"/>
    <mergeCell ref="T23:T29"/>
    <mergeCell ref="T35:T41"/>
    <mergeCell ref="P23:P29"/>
    <mergeCell ref="P35:P41"/>
    <mergeCell ref="H59:H65"/>
    <mergeCell ref="L59:L65"/>
    <mergeCell ref="P59:P65"/>
    <mergeCell ref="T59:T65"/>
    <mergeCell ref="H47:H53"/>
    <mergeCell ref="L47:L53"/>
    <mergeCell ref="P47:P53"/>
    <mergeCell ref="T47:T53"/>
  </mergeCells>
  <conditionalFormatting sqref="L13 H14:H15 H9">
    <cfRule type="cellIs" dxfId="146" priority="423" operator="equal">
      <formula>"NO CUMPLE"</formula>
    </cfRule>
  </conditionalFormatting>
  <conditionalFormatting sqref="H10:H12">
    <cfRule type="cellIs" dxfId="145" priority="411" operator="equal">
      <formula>"NO CUMPLE"</formula>
    </cfRule>
  </conditionalFormatting>
  <conditionalFormatting sqref="L18">
    <cfRule type="cellIs" dxfId="144" priority="410" operator="equal">
      <formula>"NO CUMPLE"</formula>
    </cfRule>
  </conditionalFormatting>
  <conditionalFormatting sqref="L10:L12">
    <cfRule type="cellIs" dxfId="143" priority="409" operator="equal">
      <formula>"NO CUMPLE"</formula>
    </cfRule>
  </conditionalFormatting>
  <conditionalFormatting sqref="P13">
    <cfRule type="cellIs" dxfId="142" priority="180" operator="equal">
      <formula>"NO CUMPLE"</formula>
    </cfRule>
  </conditionalFormatting>
  <conditionalFormatting sqref="P10:P12">
    <cfRule type="cellIs" dxfId="141" priority="178" operator="equal">
      <formula>"NO CUMPLE"</formula>
    </cfRule>
  </conditionalFormatting>
  <conditionalFormatting sqref="T13">
    <cfRule type="cellIs" dxfId="140" priority="165" operator="equal">
      <formula>"NO CUMPLE"</formula>
    </cfRule>
  </conditionalFormatting>
  <conditionalFormatting sqref="T18">
    <cfRule type="cellIs" dxfId="139" priority="164" operator="equal">
      <formula>"NO CUMPLE"</formula>
    </cfRule>
  </conditionalFormatting>
  <conditionalFormatting sqref="T10:T12">
    <cfRule type="cellIs" dxfId="138" priority="163" operator="equal">
      <formula>"NO CUMPLE"</formula>
    </cfRule>
  </conditionalFormatting>
  <conditionalFormatting sqref="L9">
    <cfRule type="cellIs" dxfId="137" priority="154" operator="equal">
      <formula>"NO CUMPLE"</formula>
    </cfRule>
  </conditionalFormatting>
  <conditionalFormatting sqref="P9">
    <cfRule type="cellIs" dxfId="136" priority="153" operator="equal">
      <formula>"NO CUMPLE"</formula>
    </cfRule>
  </conditionalFormatting>
  <conditionalFormatting sqref="T9">
    <cfRule type="cellIs" dxfId="135" priority="152" operator="equal">
      <formula>"NO CUMPLE"</formula>
    </cfRule>
  </conditionalFormatting>
  <conditionalFormatting sqref="H14:H15">
    <cfRule type="cellIs" dxfId="134" priority="86" operator="equal">
      <formula>"NO"</formula>
    </cfRule>
  </conditionalFormatting>
  <conditionalFormatting sqref="L15">
    <cfRule type="cellIs" dxfId="133" priority="85" operator="equal">
      <formula>"NO CUMPLE"</formula>
    </cfRule>
  </conditionalFormatting>
  <conditionalFormatting sqref="L15">
    <cfRule type="cellIs" dxfId="132" priority="84" operator="equal">
      <formula>"NO"</formula>
    </cfRule>
  </conditionalFormatting>
  <conditionalFormatting sqref="P15">
    <cfRule type="cellIs" dxfId="131" priority="83" operator="equal">
      <formula>"NO CUMPLE"</formula>
    </cfRule>
  </conditionalFormatting>
  <conditionalFormatting sqref="P15">
    <cfRule type="cellIs" dxfId="130" priority="82" operator="equal">
      <formula>"NO"</formula>
    </cfRule>
  </conditionalFormatting>
  <conditionalFormatting sqref="T15">
    <cfRule type="cellIs" dxfId="129" priority="81" operator="equal">
      <formula>"NO CUMPLE"</formula>
    </cfRule>
  </conditionalFormatting>
  <conditionalFormatting sqref="T15">
    <cfRule type="cellIs" dxfId="128" priority="80" operator="equal">
      <formula>"NO"</formula>
    </cfRule>
  </conditionalFormatting>
  <conditionalFormatting sqref="H17">
    <cfRule type="cellIs" dxfId="127" priority="79" operator="equal">
      <formula>"NO"</formula>
    </cfRule>
  </conditionalFormatting>
  <conditionalFormatting sqref="L16">
    <cfRule type="cellIs" dxfId="126" priority="74" operator="equal">
      <formula>"NO"</formula>
    </cfRule>
  </conditionalFormatting>
  <conditionalFormatting sqref="P18">
    <cfRule type="cellIs" dxfId="125" priority="73" operator="equal">
      <formula>"NO"</formula>
    </cfRule>
  </conditionalFormatting>
  <conditionalFormatting sqref="P17">
    <cfRule type="cellIs" dxfId="124" priority="72" operator="equal">
      <formula>"NO"</formula>
    </cfRule>
  </conditionalFormatting>
  <conditionalFormatting sqref="X13">
    <cfRule type="cellIs" dxfId="123" priority="71" operator="equal">
      <formula>"NO CUMPLE"</formula>
    </cfRule>
  </conditionalFormatting>
  <conditionalFormatting sqref="X17:X18">
    <cfRule type="cellIs" dxfId="122" priority="70" operator="equal">
      <formula>"NO CUMPLE"</formula>
    </cfRule>
  </conditionalFormatting>
  <conditionalFormatting sqref="X10:X12">
    <cfRule type="cellIs" dxfId="121" priority="69" operator="equal">
      <formula>"NO CUMPLE"</formula>
    </cfRule>
  </conditionalFormatting>
  <conditionalFormatting sqref="X9">
    <cfRule type="cellIs" dxfId="120" priority="66" operator="equal">
      <formula>"NO CUMPLE"</formula>
    </cfRule>
  </conditionalFormatting>
  <conditionalFormatting sqref="X15">
    <cfRule type="cellIs" dxfId="119" priority="65" operator="equal">
      <formula>"NO CUMPLE"</formula>
    </cfRule>
  </conditionalFormatting>
  <conditionalFormatting sqref="X15">
    <cfRule type="cellIs" dxfId="118" priority="64" operator="equal">
      <formula>"NO"</formula>
    </cfRule>
  </conditionalFormatting>
  <conditionalFormatting sqref="X16">
    <cfRule type="cellIs" dxfId="117" priority="63" operator="equal">
      <formula>"NO"</formula>
    </cfRule>
  </conditionalFormatting>
  <conditionalFormatting sqref="AG5 AG13 AB13">
    <cfRule type="cellIs" dxfId="116" priority="62" operator="equal">
      <formula>"NO CUMPLE"</formula>
    </cfRule>
  </conditionalFormatting>
  <conditionalFormatting sqref="AB17:AB18 AG17:AG18">
    <cfRule type="cellIs" dxfId="115" priority="61" operator="equal">
      <formula>"NO CUMPLE"</formula>
    </cfRule>
  </conditionalFormatting>
  <conditionalFormatting sqref="AB10:AB12 AG10:AG12">
    <cfRule type="cellIs" dxfId="114" priority="60" operator="equal">
      <formula>"NO CUMPLE"</formula>
    </cfRule>
  </conditionalFormatting>
  <conditionalFormatting sqref="AB9 AG9">
    <cfRule type="cellIs" dxfId="113" priority="57" operator="equal">
      <formula>"NO CUMPLE"</formula>
    </cfRule>
  </conditionalFormatting>
  <conditionalFormatting sqref="AB15 AG14:AG15">
    <cfRule type="cellIs" dxfId="112" priority="56" operator="equal">
      <formula>"NO CUMPLE"</formula>
    </cfRule>
  </conditionalFormatting>
  <conditionalFormatting sqref="AB15 AG14:AG15">
    <cfRule type="cellIs" dxfId="111" priority="55" operator="equal">
      <formula>"NO"</formula>
    </cfRule>
  </conditionalFormatting>
  <conditionalFormatting sqref="AB16 AG16">
    <cfRule type="cellIs" dxfId="110" priority="54" operator="equal">
      <formula>"NO"</formula>
    </cfRule>
  </conditionalFormatting>
  <conditionalFormatting sqref="AF13">
    <cfRule type="cellIs" dxfId="109" priority="53" operator="equal">
      <formula>"NO CUMPLE"</formula>
    </cfRule>
  </conditionalFormatting>
  <conditionalFormatting sqref="AF17:AF18">
    <cfRule type="cellIs" dxfId="108" priority="52" operator="equal">
      <formula>"NO CUMPLE"</formula>
    </cfRule>
  </conditionalFormatting>
  <conditionalFormatting sqref="AF10:AF12">
    <cfRule type="cellIs" dxfId="107" priority="51" operator="equal">
      <formula>"NO CUMPLE"</formula>
    </cfRule>
  </conditionalFormatting>
  <conditionalFormatting sqref="AF9">
    <cfRule type="cellIs" dxfId="106" priority="48" operator="equal">
      <formula>"NO CUMPLE"</formula>
    </cfRule>
  </conditionalFormatting>
  <conditionalFormatting sqref="AF15">
    <cfRule type="cellIs" dxfId="105" priority="47" operator="equal">
      <formula>"NO CUMPLE"</formula>
    </cfRule>
  </conditionalFormatting>
  <conditionalFormatting sqref="AF15">
    <cfRule type="cellIs" dxfId="104" priority="46" operator="equal">
      <formula>"NO"</formula>
    </cfRule>
  </conditionalFormatting>
  <conditionalFormatting sqref="AF16">
    <cfRule type="cellIs" dxfId="103" priority="45" operator="equal">
      <formula>"NO"</formula>
    </cfRule>
  </conditionalFormatting>
  <conditionalFormatting sqref="AG7:AG8">
    <cfRule type="cellIs" dxfId="102" priority="33" operator="equal">
      <formula>"NO CUMPLE"</formula>
    </cfRule>
  </conditionalFormatting>
  <conditionalFormatting sqref="AG6">
    <cfRule type="cellIs" dxfId="101" priority="32" operator="equal">
      <formula>"NO"</formula>
    </cfRule>
  </conditionalFormatting>
  <conditionalFormatting sqref="L14">
    <cfRule type="cellIs" dxfId="100" priority="29" operator="equal">
      <formula>"NO CUMPLE"</formula>
    </cfRule>
  </conditionalFormatting>
  <conditionalFormatting sqref="L14">
    <cfRule type="cellIs" dxfId="99" priority="28" operator="equal">
      <formula>"NO"</formula>
    </cfRule>
  </conditionalFormatting>
  <conditionalFormatting sqref="P14">
    <cfRule type="cellIs" dxfId="98" priority="27" operator="equal">
      <formula>"NO CUMPLE"</formula>
    </cfRule>
  </conditionalFormatting>
  <conditionalFormatting sqref="P14">
    <cfRule type="cellIs" dxfId="97" priority="26" operator="equal">
      <formula>"NO"</formula>
    </cfRule>
  </conditionalFormatting>
  <conditionalFormatting sqref="T14">
    <cfRule type="cellIs" dxfId="96" priority="25" operator="equal">
      <formula>"NO CUMPLE"</formula>
    </cfRule>
  </conditionalFormatting>
  <conditionalFormatting sqref="T14">
    <cfRule type="cellIs" dxfId="95" priority="24" operator="equal">
      <formula>"NO"</formula>
    </cfRule>
  </conditionalFormatting>
  <conditionalFormatting sqref="X14">
    <cfRule type="cellIs" dxfId="94" priority="23" operator="equal">
      <formula>"NO CUMPLE"</formula>
    </cfRule>
  </conditionalFormatting>
  <conditionalFormatting sqref="X14">
    <cfRule type="cellIs" dxfId="93" priority="22" operator="equal">
      <formula>"NO"</formula>
    </cfRule>
  </conditionalFormatting>
  <conditionalFormatting sqref="AB14">
    <cfRule type="cellIs" dxfId="92" priority="21" operator="equal">
      <formula>"NO CUMPLE"</formula>
    </cfRule>
  </conditionalFormatting>
  <conditionalFormatting sqref="AB14">
    <cfRule type="cellIs" dxfId="91" priority="20" operator="equal">
      <formula>"NO"</formula>
    </cfRule>
  </conditionalFormatting>
  <conditionalFormatting sqref="AF14">
    <cfRule type="cellIs" dxfId="90" priority="19" operator="equal">
      <formula>"NO CUMPLE"</formula>
    </cfRule>
  </conditionalFormatting>
  <conditionalFormatting sqref="AF14">
    <cfRule type="cellIs" dxfId="89" priority="18" operator="equal">
      <formula>"NO"</formula>
    </cfRule>
  </conditionalFormatting>
  <conditionalFormatting sqref="H16">
    <cfRule type="cellIs" dxfId="88" priority="17" operator="equal">
      <formula>"NO"</formula>
    </cfRule>
  </conditionalFormatting>
  <conditionalFormatting sqref="L17">
    <cfRule type="cellIs" dxfId="87" priority="16" operator="equal">
      <formula>"NO"</formula>
    </cfRule>
  </conditionalFormatting>
  <conditionalFormatting sqref="P16">
    <cfRule type="cellIs" dxfId="86" priority="15" operator="equal">
      <formula>"NO"</formula>
    </cfRule>
  </conditionalFormatting>
  <conditionalFormatting sqref="H5">
    <cfRule type="cellIs" dxfId="85" priority="399" operator="equal">
      <formula>"NO CUMPLE"</formula>
    </cfRule>
    <cfRule type="cellIs" dxfId="84" priority="400" operator="equal">
      <formula>"CUMPLE"</formula>
    </cfRule>
  </conditionalFormatting>
  <conditionalFormatting sqref="L5">
    <cfRule type="cellIs" dxfId="83" priority="13" operator="equal">
      <formula>"NO CUMPLE"</formula>
    </cfRule>
    <cfRule type="cellIs" dxfId="82" priority="14" operator="equal">
      <formula>"CUMPLE"</formula>
    </cfRule>
  </conditionalFormatting>
  <conditionalFormatting sqref="P5">
    <cfRule type="cellIs" dxfId="81" priority="11" operator="equal">
      <formula>"NO CUMPLE"</formula>
    </cfRule>
    <cfRule type="cellIs" dxfId="80" priority="12" operator="equal">
      <formula>"CUMPLE"</formula>
    </cfRule>
  </conditionalFormatting>
  <conditionalFormatting sqref="T5">
    <cfRule type="cellIs" dxfId="79" priority="9" operator="equal">
      <formula>"NO CUMPLE"</formula>
    </cfRule>
    <cfRule type="cellIs" dxfId="78" priority="10" operator="equal">
      <formula>"CUMPLE"</formula>
    </cfRule>
  </conditionalFormatting>
  <conditionalFormatting sqref="X5">
    <cfRule type="cellIs" dxfId="77" priority="7" operator="equal">
      <formula>"NO CUMPLE"</formula>
    </cfRule>
    <cfRule type="cellIs" dxfId="76" priority="8" operator="equal">
      <formula>"CUMPLE"</formula>
    </cfRule>
  </conditionalFormatting>
  <conditionalFormatting sqref="AB5">
    <cfRule type="cellIs" dxfId="75" priority="5" operator="equal">
      <formula>"NO CUMPLE"</formula>
    </cfRule>
    <cfRule type="cellIs" dxfId="74" priority="6" operator="equal">
      <formula>"CUMPLE"</formula>
    </cfRule>
  </conditionalFormatting>
  <conditionalFormatting sqref="AF5">
    <cfRule type="cellIs" dxfId="73" priority="3" operator="equal">
      <formula>"NO CUMPLE"</formula>
    </cfRule>
    <cfRule type="cellIs" dxfId="72" priority="4" operator="equal">
      <formula>"CUMPLE"</formula>
    </cfRule>
  </conditionalFormatting>
  <conditionalFormatting sqref="T17">
    <cfRule type="cellIs" dxfId="71" priority="2" operator="equal">
      <formula>"NO"</formula>
    </cfRule>
  </conditionalFormatting>
  <conditionalFormatting sqref="T16">
    <cfRule type="cellIs" dxfId="70" priority="1" operator="equal">
      <formula>"NO"</formula>
    </cfRule>
  </conditionalFormatting>
  <pageMargins left="0.47244094488188981" right="0.47244094488188981" top="0.59055118110236227" bottom="0.59055118110236227" header="0.31496062992125984" footer="0.31496062992125984"/>
  <pageSetup scale="45" orientation="landscape" horizontalDpi="300" verticalDpi="300"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X43"/>
  <sheetViews>
    <sheetView view="pageBreakPreview" topLeftCell="A18" zoomScale="60" zoomScaleNormal="80" workbookViewId="0">
      <selection activeCell="T13" sqref="T13"/>
    </sheetView>
  </sheetViews>
  <sheetFormatPr baseColWidth="10" defaultColWidth="11.42578125" defaultRowHeight="12.75" x14ac:dyDescent="0.2"/>
  <cols>
    <col min="1" max="1" width="11.42578125" style="103"/>
    <col min="2" max="2" width="160.5703125" style="103" customWidth="1"/>
    <col min="3" max="3" width="16" style="115" customWidth="1"/>
    <col min="4" max="4" width="16" style="103" customWidth="1"/>
    <col min="5" max="5" width="40.7109375" style="103" customWidth="1"/>
    <col min="6" max="7" width="15.7109375" style="103" customWidth="1"/>
    <col min="8" max="8" width="40.7109375" style="103" customWidth="1"/>
    <col min="9" max="10" width="15.7109375" style="103" customWidth="1"/>
    <col min="11" max="11" width="40.7109375" style="103" customWidth="1"/>
    <col min="12" max="13" width="15.7109375" style="103" customWidth="1"/>
    <col min="14" max="14" width="40.7109375" style="103" customWidth="1"/>
    <col min="15" max="16" width="15.7109375" style="103" customWidth="1"/>
    <col min="17" max="17" width="40.7109375" style="103" customWidth="1"/>
    <col min="18" max="19" width="15.7109375" style="103" customWidth="1"/>
    <col min="20" max="20" width="40.7109375" style="103" customWidth="1"/>
    <col min="21" max="22" width="15.7109375" style="103" customWidth="1"/>
    <col min="23" max="23" width="40.7109375" style="103" customWidth="1"/>
    <col min="24" max="24" width="15.7109375" style="103" customWidth="1"/>
    <col min="25" max="16384" width="11.42578125" style="103"/>
  </cols>
  <sheetData>
    <row r="1" spans="1:24" s="30" customFormat="1" ht="15.75" x14ac:dyDescent="0.25">
      <c r="A1" s="574" t="s">
        <v>28</v>
      </c>
      <c r="B1" s="574"/>
      <c r="C1" s="574"/>
      <c r="D1" s="29"/>
    </row>
    <row r="2" spans="1:24" s="30" customFormat="1" ht="15.75" x14ac:dyDescent="0.25">
      <c r="A2" s="574" t="s">
        <v>29</v>
      </c>
      <c r="B2" s="574"/>
      <c r="C2" s="574"/>
      <c r="D2" s="29"/>
    </row>
    <row r="3" spans="1:24" s="30" customFormat="1" x14ac:dyDescent="0.25">
      <c r="A3" s="573"/>
      <c r="B3" s="573"/>
      <c r="C3" s="573"/>
      <c r="D3" s="31"/>
    </row>
    <row r="4" spans="1:24" s="30" customFormat="1" ht="15.75" x14ac:dyDescent="0.25">
      <c r="A4" s="574" t="str">
        <f>+'VERIFICACION TECNICA'!A4</f>
        <v>CONVOCATORIA PÚBLICA N° 008 DE 2020</v>
      </c>
      <c r="B4" s="574"/>
      <c r="C4" s="574"/>
      <c r="D4" s="29"/>
    </row>
    <row r="5" spans="1:24" s="30" customFormat="1" ht="33" customHeight="1" x14ac:dyDescent="0.25">
      <c r="A5" s="607" t="str">
        <f>+'VERIFICACION TECNICA'!A7</f>
        <v>OBJETO: OBRA CIVIL PARA LA CONSTRUCCIÓN DEL CENTRO INTERNACIONAL BIOTECNOLÓGICO AGROINDUSTRIAL (CBA) EN LA FACULTAD DE CIENCIAS AGRARIAS DE LA UNIVERSIDAD DEL CAUCA.</v>
      </c>
      <c r="B5" s="607"/>
      <c r="C5" s="607"/>
      <c r="D5" s="122"/>
    </row>
    <row r="6" spans="1:24" s="30" customFormat="1" ht="15.75" x14ac:dyDescent="0.25">
      <c r="A6" s="607"/>
      <c r="B6" s="607"/>
      <c r="C6" s="607"/>
      <c r="D6" s="223"/>
    </row>
    <row r="7" spans="1:24" s="30" customFormat="1" ht="15.75" x14ac:dyDescent="0.25">
      <c r="A7" s="574" t="s">
        <v>77</v>
      </c>
      <c r="B7" s="574"/>
      <c r="C7" s="574"/>
      <c r="D7" s="29"/>
    </row>
    <row r="8" spans="1:24" s="100" customFormat="1" x14ac:dyDescent="0.2">
      <c r="A8" s="98"/>
      <c r="B8" s="99"/>
      <c r="C8" s="113"/>
      <c r="D8" s="99"/>
      <c r="E8" s="99"/>
      <c r="F8" s="99"/>
      <c r="G8" s="99"/>
      <c r="H8" s="99"/>
      <c r="I8" s="99"/>
      <c r="J8" s="99"/>
      <c r="K8" s="99"/>
      <c r="L8" s="99"/>
      <c r="M8" s="99"/>
      <c r="N8" s="99"/>
      <c r="O8" s="99"/>
      <c r="P8" s="99"/>
      <c r="Q8" s="99"/>
      <c r="R8" s="99"/>
      <c r="S8" s="99"/>
      <c r="T8" s="99"/>
      <c r="U8" s="99"/>
      <c r="V8" s="99"/>
      <c r="W8" s="99"/>
      <c r="X8" s="99"/>
    </row>
    <row r="9" spans="1:24" ht="15" x14ac:dyDescent="0.2">
      <c r="A9" s="101"/>
      <c r="B9" s="102"/>
      <c r="C9" s="114"/>
      <c r="D9" s="618">
        <v>1</v>
      </c>
      <c r="E9" s="619"/>
      <c r="F9" s="620"/>
      <c r="G9" s="618">
        <v>2</v>
      </c>
      <c r="H9" s="621"/>
      <c r="I9" s="622"/>
      <c r="J9" s="618">
        <v>3</v>
      </c>
      <c r="K9" s="621"/>
      <c r="L9" s="622"/>
      <c r="M9" s="608">
        <v>4</v>
      </c>
      <c r="N9" s="608"/>
      <c r="O9" s="608"/>
      <c r="P9" s="608">
        <v>5</v>
      </c>
      <c r="Q9" s="608"/>
      <c r="R9" s="608"/>
      <c r="S9" s="608">
        <v>6</v>
      </c>
      <c r="T9" s="608"/>
      <c r="U9" s="608"/>
      <c r="V9" s="608">
        <v>7</v>
      </c>
      <c r="W9" s="608"/>
      <c r="X9" s="608"/>
    </row>
    <row r="10" spans="1:24" ht="62.25" customHeight="1" x14ac:dyDescent="0.2">
      <c r="A10" s="623" t="s">
        <v>78</v>
      </c>
      <c r="B10" s="625" t="s">
        <v>31</v>
      </c>
      <c r="C10" s="627" t="s">
        <v>441</v>
      </c>
      <c r="D10" s="611" t="str">
        <f>+'VERIFICACION TECNICA'!C10</f>
        <v>LUIS FERNANDO POLANCO FLOREZ</v>
      </c>
      <c r="E10" s="612"/>
      <c r="F10" s="613"/>
      <c r="G10" s="611" t="str">
        <f>+'VERIFICACION TECNICA'!E10</f>
        <v>CONSORCIO TOVAR ESCOBAR 2020</v>
      </c>
      <c r="H10" s="612"/>
      <c r="I10" s="613"/>
      <c r="J10" s="611" t="str">
        <f>+'VERIFICACION TECNICA'!G10</f>
        <v>IVAN DARIO MUÑOZ DELGADO</v>
      </c>
      <c r="K10" s="612"/>
      <c r="L10" s="613"/>
      <c r="M10" s="609" t="str">
        <f>+'VERIFICACION TECNICA'!I10</f>
        <v>UNION TEMPORAL 2M CAUCA 2020</v>
      </c>
      <c r="N10" s="609"/>
      <c r="O10" s="609"/>
      <c r="P10" s="609" t="str">
        <f>+'VERIFICACION TECNICA'!K10</f>
        <v>JULIAN LIZARDO GONZALEZ CASAS</v>
      </c>
      <c r="Q10" s="609"/>
      <c r="R10" s="609"/>
      <c r="S10" s="609" t="str">
        <f>+'VERIFICACION TECNICA'!M10</f>
        <v>DIEGO GENARO MUÑOZ GUTIERREZ</v>
      </c>
      <c r="T10" s="609"/>
      <c r="U10" s="609"/>
      <c r="V10" s="609" t="str">
        <f>+'VERIFICACION TECNICA'!O10</f>
        <v>ASESORIA CONSULTORIA Y GESTION COLOMBIA SAS</v>
      </c>
      <c r="W10" s="609"/>
      <c r="X10" s="609"/>
    </row>
    <row r="11" spans="1:24" x14ac:dyDescent="0.2">
      <c r="A11" s="624"/>
      <c r="B11" s="626"/>
      <c r="C11" s="628"/>
      <c r="D11" s="123" t="s">
        <v>32</v>
      </c>
      <c r="E11" s="104" t="str">
        <f>'[23]VERIFICACION TECNICA'!F11</f>
        <v>VALOR/ OBSERVACION</v>
      </c>
      <c r="F11" s="104" t="s">
        <v>79</v>
      </c>
      <c r="G11" s="105" t="s">
        <v>32</v>
      </c>
      <c r="H11" s="104" t="s">
        <v>33</v>
      </c>
      <c r="I11" s="105" t="s">
        <v>79</v>
      </c>
      <c r="J11" s="105" t="s">
        <v>32</v>
      </c>
      <c r="K11" s="105" t="s">
        <v>33</v>
      </c>
      <c r="L11" s="105" t="s">
        <v>79</v>
      </c>
      <c r="M11" s="105" t="s">
        <v>32</v>
      </c>
      <c r="N11" s="105" t="s">
        <v>33</v>
      </c>
      <c r="O11" s="105" t="s">
        <v>79</v>
      </c>
      <c r="P11" s="105" t="s">
        <v>32</v>
      </c>
      <c r="Q11" s="105" t="s">
        <v>33</v>
      </c>
      <c r="R11" s="105" t="s">
        <v>79</v>
      </c>
      <c r="S11" s="105" t="s">
        <v>32</v>
      </c>
      <c r="T11" s="105" t="s">
        <v>33</v>
      </c>
      <c r="U11" s="105" t="s">
        <v>79</v>
      </c>
      <c r="V11" s="105" t="s">
        <v>32</v>
      </c>
      <c r="W11" s="105" t="s">
        <v>33</v>
      </c>
      <c r="X11" s="105" t="s">
        <v>79</v>
      </c>
    </row>
    <row r="12" spans="1:24" s="130" customFormat="1" ht="15.75" x14ac:dyDescent="0.2">
      <c r="A12" s="125"/>
      <c r="B12" s="126" t="s">
        <v>81</v>
      </c>
      <c r="C12" s="127"/>
      <c r="D12" s="128"/>
      <c r="E12" s="129"/>
      <c r="F12" s="129"/>
      <c r="G12" s="129"/>
      <c r="H12" s="129"/>
      <c r="I12" s="129"/>
      <c r="J12" s="129"/>
      <c r="K12" s="129"/>
      <c r="L12" s="129"/>
      <c r="M12" s="129"/>
      <c r="N12" s="129"/>
      <c r="O12" s="129"/>
      <c r="P12" s="129"/>
      <c r="Q12" s="129"/>
      <c r="R12" s="129"/>
      <c r="S12" s="129"/>
      <c r="T12" s="129"/>
      <c r="U12" s="129"/>
      <c r="V12" s="129"/>
      <c r="W12" s="129"/>
      <c r="X12" s="129"/>
    </row>
    <row r="13" spans="1:24" ht="371.25" customHeight="1" x14ac:dyDescent="0.2">
      <c r="A13" s="107"/>
      <c r="B13" s="119" t="s">
        <v>440</v>
      </c>
      <c r="C13" s="131">
        <v>100</v>
      </c>
      <c r="D13" s="108" t="s">
        <v>406</v>
      </c>
      <c r="E13" s="105" t="s">
        <v>466</v>
      </c>
      <c r="F13" s="105">
        <v>100</v>
      </c>
      <c r="G13" s="106" t="s">
        <v>406</v>
      </c>
      <c r="H13" s="105" t="s">
        <v>470</v>
      </c>
      <c r="I13" s="105">
        <v>100</v>
      </c>
      <c r="J13" s="108" t="s">
        <v>406</v>
      </c>
      <c r="K13" s="224" t="s">
        <v>475</v>
      </c>
      <c r="L13" s="105">
        <v>100</v>
      </c>
      <c r="M13" s="108" t="s">
        <v>406</v>
      </c>
      <c r="N13" s="105" t="s">
        <v>479</v>
      </c>
      <c r="O13" s="105">
        <v>100</v>
      </c>
      <c r="P13" s="108" t="s">
        <v>406</v>
      </c>
      <c r="Q13" s="105" t="s">
        <v>460</v>
      </c>
      <c r="R13" s="105">
        <v>100</v>
      </c>
      <c r="S13" s="108" t="s">
        <v>425</v>
      </c>
      <c r="T13" s="105" t="s">
        <v>488</v>
      </c>
      <c r="U13" s="105">
        <v>0</v>
      </c>
      <c r="V13" s="108" t="s">
        <v>406</v>
      </c>
      <c r="W13" s="105" t="s">
        <v>461</v>
      </c>
      <c r="X13" s="105">
        <v>100</v>
      </c>
    </row>
    <row r="14" spans="1:24" s="130" customFormat="1" ht="16.5" x14ac:dyDescent="0.2">
      <c r="A14" s="125"/>
      <c r="B14" s="126" t="s">
        <v>82</v>
      </c>
      <c r="C14" s="127"/>
      <c r="D14" s="128"/>
      <c r="E14" s="129"/>
      <c r="F14" s="129"/>
      <c r="G14" s="129"/>
      <c r="H14" s="134"/>
      <c r="I14" s="129"/>
      <c r="J14" s="129"/>
      <c r="K14" s="134"/>
      <c r="L14" s="129"/>
      <c r="M14" s="129"/>
      <c r="N14" s="129"/>
      <c r="O14" s="129"/>
      <c r="P14" s="129"/>
      <c r="Q14" s="129"/>
      <c r="R14" s="129"/>
      <c r="S14" s="129"/>
      <c r="T14" s="129"/>
      <c r="U14" s="129"/>
      <c r="V14" s="129"/>
      <c r="W14" s="129"/>
      <c r="X14" s="129"/>
    </row>
    <row r="15" spans="1:24" ht="365.25" customHeight="1" x14ac:dyDescent="0.2">
      <c r="A15" s="107"/>
      <c r="B15" s="119" t="s">
        <v>442</v>
      </c>
      <c r="C15" s="131">
        <v>100</v>
      </c>
      <c r="D15" s="108" t="s">
        <v>406</v>
      </c>
      <c r="E15" s="105" t="s">
        <v>467</v>
      </c>
      <c r="F15" s="105">
        <v>100</v>
      </c>
      <c r="G15" s="106" t="s">
        <v>406</v>
      </c>
      <c r="H15" s="105" t="s">
        <v>471</v>
      </c>
      <c r="I15" s="105">
        <v>100</v>
      </c>
      <c r="J15" s="108" t="s">
        <v>406</v>
      </c>
      <c r="K15" s="105" t="s">
        <v>477</v>
      </c>
      <c r="L15" s="105">
        <v>100</v>
      </c>
      <c r="M15" s="108" t="s">
        <v>406</v>
      </c>
      <c r="N15" s="105" t="s">
        <v>476</v>
      </c>
      <c r="O15" s="105">
        <v>100</v>
      </c>
      <c r="P15" s="108" t="s">
        <v>406</v>
      </c>
      <c r="Q15" s="105" t="s">
        <v>459</v>
      </c>
      <c r="R15" s="105">
        <v>100</v>
      </c>
      <c r="S15" s="108" t="s">
        <v>425</v>
      </c>
      <c r="T15" s="105" t="s">
        <v>489</v>
      </c>
      <c r="U15" s="105">
        <v>0</v>
      </c>
      <c r="V15" s="108" t="s">
        <v>406</v>
      </c>
      <c r="W15" s="105" t="s">
        <v>450</v>
      </c>
      <c r="X15" s="105">
        <v>100</v>
      </c>
    </row>
    <row r="16" spans="1:24" ht="18" customHeight="1" x14ac:dyDescent="0.2">
      <c r="A16" s="124"/>
      <c r="B16" s="109" t="s">
        <v>80</v>
      </c>
      <c r="C16" s="109" t="s">
        <v>386</v>
      </c>
      <c r="D16" s="614">
        <f>SUM(F13:F15)</f>
        <v>200</v>
      </c>
      <c r="E16" s="615"/>
      <c r="F16" s="616"/>
      <c r="G16" s="614">
        <f>SUM(I13:I15)</f>
        <v>200</v>
      </c>
      <c r="H16" s="615"/>
      <c r="I16" s="616"/>
      <c r="J16" s="614">
        <f>SUM(L13:L15)</f>
        <v>200</v>
      </c>
      <c r="K16" s="615"/>
      <c r="L16" s="616"/>
      <c r="M16" s="610">
        <f>SUM(O13:O15)</f>
        <v>200</v>
      </c>
      <c r="N16" s="610"/>
      <c r="O16" s="610"/>
      <c r="P16" s="610">
        <f>SUM(R13:R15)</f>
        <v>200</v>
      </c>
      <c r="Q16" s="610"/>
      <c r="R16" s="610"/>
      <c r="S16" s="617" t="s">
        <v>490</v>
      </c>
      <c r="T16" s="617"/>
      <c r="U16" s="617"/>
      <c r="V16" s="610">
        <f>SUM(X13:X15)</f>
        <v>200</v>
      </c>
      <c r="W16" s="610"/>
      <c r="X16" s="610"/>
    </row>
    <row r="18" spans="1:24" ht="15.75" x14ac:dyDescent="0.2">
      <c r="B18" s="32" t="s">
        <v>35</v>
      </c>
      <c r="C18" s="37"/>
      <c r="D18" s="32"/>
    </row>
    <row r="19" spans="1:24" ht="15.75" x14ac:dyDescent="0.2">
      <c r="B19" s="39"/>
      <c r="C19" s="37"/>
      <c r="D19" s="32"/>
    </row>
    <row r="20" spans="1:24" ht="15.75" x14ac:dyDescent="0.2">
      <c r="B20" s="39"/>
      <c r="C20" s="37"/>
      <c r="D20" s="32"/>
    </row>
    <row r="21" spans="1:24" ht="15.75" x14ac:dyDescent="0.2">
      <c r="B21" s="39"/>
      <c r="C21" s="37"/>
      <c r="D21" s="32"/>
    </row>
    <row r="22" spans="1:24" ht="15.75" x14ac:dyDescent="0.2">
      <c r="B22" s="41"/>
    </row>
    <row r="23" spans="1:24" s="35" customFormat="1" ht="15.75" x14ac:dyDescent="0.2">
      <c r="A23" s="38"/>
      <c r="B23" s="42" t="s">
        <v>36</v>
      </c>
      <c r="C23" s="39"/>
      <c r="D23" s="40"/>
      <c r="E23" s="40"/>
      <c r="F23" s="39"/>
      <c r="G23" s="40"/>
      <c r="H23" s="39"/>
      <c r="I23" s="40"/>
      <c r="J23" s="39"/>
      <c r="K23" s="40"/>
      <c r="L23" s="39"/>
      <c r="M23" s="40"/>
      <c r="N23" s="39"/>
      <c r="O23" s="39"/>
      <c r="P23" s="39"/>
      <c r="Q23" s="39"/>
      <c r="R23" s="39"/>
      <c r="S23" s="39"/>
      <c r="T23" s="39"/>
      <c r="U23" s="39"/>
      <c r="V23" s="40"/>
      <c r="W23" s="39"/>
      <c r="X23" s="39"/>
    </row>
    <row r="24" spans="1:24" s="35" customFormat="1" ht="15.75" x14ac:dyDescent="0.25">
      <c r="A24" s="38"/>
      <c r="B24" s="43" t="s">
        <v>483</v>
      </c>
      <c r="C24" s="39"/>
      <c r="D24" s="40"/>
      <c r="E24" s="40"/>
      <c r="F24" s="39"/>
      <c r="G24" s="40"/>
      <c r="H24" s="39"/>
      <c r="I24" s="40"/>
      <c r="J24" s="39"/>
      <c r="K24" s="40"/>
      <c r="L24" s="39"/>
      <c r="M24" s="40"/>
      <c r="N24" s="39"/>
      <c r="O24" s="39"/>
      <c r="P24" s="39"/>
      <c r="Q24" s="39"/>
      <c r="R24" s="39"/>
      <c r="S24" s="39"/>
      <c r="T24" s="39"/>
      <c r="U24" s="39"/>
      <c r="V24" s="40"/>
      <c r="W24" s="39"/>
      <c r="X24" s="39"/>
    </row>
    <row r="25" spans="1:24" s="35" customFormat="1" ht="15.75" x14ac:dyDescent="0.25">
      <c r="A25" s="38"/>
      <c r="B25" s="43"/>
      <c r="C25" s="39"/>
      <c r="D25" s="40"/>
      <c r="E25" s="40"/>
      <c r="F25" s="39"/>
      <c r="G25" s="40"/>
      <c r="H25" s="39"/>
      <c r="I25" s="40"/>
      <c r="J25" s="39"/>
      <c r="K25" s="40"/>
      <c r="L25" s="39"/>
      <c r="M25" s="40"/>
      <c r="N25" s="39"/>
      <c r="O25" s="39"/>
      <c r="P25" s="39"/>
      <c r="Q25" s="39"/>
      <c r="R25" s="39"/>
      <c r="S25" s="39"/>
      <c r="T25" s="39"/>
      <c r="U25" s="39"/>
      <c r="V25" s="40"/>
      <c r="W25" s="39"/>
      <c r="X25" s="39"/>
    </row>
    <row r="26" spans="1:24" s="35" customFormat="1" ht="15.75" x14ac:dyDescent="0.25">
      <c r="A26" s="38"/>
      <c r="B26" s="43"/>
      <c r="C26" s="39"/>
      <c r="D26" s="40"/>
      <c r="E26" s="40"/>
      <c r="F26" s="39"/>
      <c r="G26" s="40"/>
      <c r="H26" s="39"/>
      <c r="I26" s="40"/>
      <c r="J26" s="39"/>
      <c r="K26" s="40"/>
      <c r="L26" s="39"/>
      <c r="M26" s="40"/>
      <c r="N26" s="39"/>
      <c r="O26" s="39"/>
      <c r="P26" s="39"/>
      <c r="Q26" s="39"/>
      <c r="R26" s="39"/>
      <c r="S26" s="39"/>
      <c r="T26" s="39"/>
      <c r="U26" s="39"/>
      <c r="V26" s="40"/>
      <c r="W26" s="39"/>
      <c r="X26" s="39"/>
    </row>
    <row r="27" spans="1:24" s="35" customFormat="1" ht="15.75" x14ac:dyDescent="0.25">
      <c r="A27" s="38"/>
      <c r="B27" s="43"/>
      <c r="C27" s="39"/>
      <c r="D27" s="40"/>
      <c r="E27" s="40"/>
      <c r="F27" s="39"/>
      <c r="G27" s="40"/>
      <c r="H27" s="39"/>
      <c r="I27" s="40"/>
      <c r="J27" s="39"/>
      <c r="K27" s="40"/>
      <c r="L27" s="39"/>
      <c r="M27" s="40"/>
      <c r="N27" s="39"/>
      <c r="O27" s="39"/>
      <c r="P27" s="39"/>
      <c r="Q27" s="39"/>
      <c r="R27" s="39"/>
      <c r="S27" s="39"/>
      <c r="T27" s="39"/>
      <c r="U27" s="39"/>
      <c r="V27" s="40"/>
      <c r="W27" s="39"/>
      <c r="X27" s="39"/>
    </row>
    <row r="28" spans="1:24" ht="15.75" x14ac:dyDescent="0.25">
      <c r="A28" s="110"/>
      <c r="B28" s="43"/>
      <c r="C28" s="66"/>
      <c r="D28" s="111"/>
      <c r="E28" s="39"/>
      <c r="F28" s="39"/>
      <c r="G28" s="39"/>
      <c r="H28" s="39"/>
      <c r="I28" s="39"/>
      <c r="J28" s="39"/>
      <c r="K28" s="39"/>
      <c r="L28" s="39"/>
      <c r="M28" s="39"/>
      <c r="N28" s="39"/>
      <c r="O28" s="39"/>
      <c r="P28" s="39"/>
      <c r="Q28" s="39"/>
      <c r="R28" s="39"/>
      <c r="S28" s="39"/>
      <c r="T28" s="39"/>
      <c r="U28" s="39"/>
      <c r="V28" s="39"/>
      <c r="W28" s="39"/>
      <c r="X28" s="39"/>
    </row>
    <row r="29" spans="1:24" ht="15.75" x14ac:dyDescent="0.2">
      <c r="A29" s="76"/>
      <c r="B29" s="42" t="s">
        <v>484</v>
      </c>
      <c r="C29" s="66"/>
      <c r="D29" s="111"/>
      <c r="E29" s="39"/>
      <c r="F29" s="39"/>
      <c r="G29" s="39"/>
      <c r="H29" s="39"/>
      <c r="I29" s="39"/>
      <c r="J29" s="39"/>
      <c r="K29" s="39"/>
      <c r="L29" s="39"/>
      <c r="M29" s="39"/>
      <c r="N29" s="39"/>
      <c r="O29" s="39"/>
      <c r="P29" s="39"/>
      <c r="Q29" s="39"/>
      <c r="R29" s="39"/>
      <c r="S29" s="39"/>
      <c r="T29" s="39"/>
      <c r="U29" s="39"/>
      <c r="V29" s="39"/>
      <c r="W29" s="39"/>
      <c r="X29" s="39"/>
    </row>
    <row r="30" spans="1:24" ht="15.75" x14ac:dyDescent="0.25">
      <c r="A30" s="76"/>
      <c r="B30" s="43" t="s">
        <v>483</v>
      </c>
      <c r="C30" s="66"/>
      <c r="D30" s="111"/>
      <c r="E30" s="39"/>
      <c r="F30" s="39"/>
      <c r="G30" s="39"/>
      <c r="H30" s="39"/>
      <c r="I30" s="39"/>
      <c r="J30" s="39"/>
      <c r="K30" s="39"/>
      <c r="L30" s="39"/>
      <c r="M30" s="39"/>
      <c r="N30" s="39"/>
      <c r="O30" s="39"/>
      <c r="P30" s="39"/>
      <c r="Q30" s="39"/>
      <c r="R30" s="39"/>
      <c r="S30" s="39"/>
      <c r="T30" s="39"/>
      <c r="U30" s="39"/>
      <c r="V30" s="39"/>
      <c r="W30" s="39"/>
      <c r="X30" s="39"/>
    </row>
    <row r="31" spans="1:24" ht="15.75" x14ac:dyDescent="0.2">
      <c r="A31" s="76"/>
      <c r="B31" s="39"/>
      <c r="C31" s="66"/>
      <c r="D31" s="111"/>
      <c r="E31" s="39"/>
      <c r="F31" s="39"/>
      <c r="G31" s="39"/>
      <c r="H31" s="39"/>
      <c r="I31" s="39"/>
      <c r="J31" s="39"/>
      <c r="K31" s="39"/>
      <c r="L31" s="39"/>
      <c r="M31" s="39"/>
      <c r="N31" s="39"/>
      <c r="O31" s="39"/>
      <c r="P31" s="39"/>
      <c r="Q31" s="39"/>
      <c r="R31" s="39"/>
      <c r="S31" s="39"/>
      <c r="T31" s="39"/>
      <c r="U31" s="39"/>
      <c r="V31" s="39"/>
      <c r="W31" s="39"/>
      <c r="X31" s="39"/>
    </row>
    <row r="32" spans="1:24" s="35" customFormat="1" x14ac:dyDescent="0.2">
      <c r="A32" s="38"/>
      <c r="B32" s="39"/>
      <c r="C32" s="39"/>
      <c r="D32" s="40"/>
      <c r="E32" s="40"/>
      <c r="F32" s="39"/>
      <c r="G32" s="40"/>
      <c r="H32" s="39"/>
      <c r="I32" s="40"/>
      <c r="J32" s="39"/>
      <c r="K32" s="40"/>
      <c r="L32" s="39"/>
      <c r="M32" s="40"/>
      <c r="N32" s="39"/>
      <c r="O32" s="39"/>
      <c r="P32" s="39"/>
      <c r="Q32" s="39"/>
      <c r="R32" s="39"/>
      <c r="S32" s="39"/>
      <c r="T32" s="39"/>
      <c r="U32" s="39"/>
      <c r="V32" s="40"/>
      <c r="W32" s="39"/>
      <c r="X32" s="39"/>
    </row>
    <row r="33" spans="1:24" s="35" customFormat="1" x14ac:dyDescent="0.2">
      <c r="A33" s="38"/>
      <c r="B33" s="39"/>
      <c r="C33" s="39"/>
      <c r="D33" s="40"/>
      <c r="E33" s="40"/>
      <c r="F33" s="39"/>
      <c r="G33" s="40"/>
      <c r="H33" s="39"/>
      <c r="I33" s="40"/>
      <c r="J33" s="39"/>
      <c r="K33" s="40"/>
      <c r="L33" s="39"/>
      <c r="M33" s="40"/>
      <c r="N33" s="39"/>
      <c r="O33" s="39"/>
      <c r="P33" s="39"/>
      <c r="Q33" s="39"/>
      <c r="R33" s="39"/>
      <c r="S33" s="39"/>
      <c r="T33" s="39"/>
      <c r="U33" s="39"/>
      <c r="V33" s="40"/>
      <c r="W33" s="39"/>
      <c r="X33" s="39"/>
    </row>
    <row r="34" spans="1:24" ht="15.75" x14ac:dyDescent="0.25">
      <c r="A34" s="112"/>
      <c r="B34" s="39"/>
      <c r="C34" s="117"/>
      <c r="D34" s="43"/>
      <c r="E34" s="39"/>
      <c r="F34" s="39"/>
      <c r="G34" s="39"/>
      <c r="H34" s="39"/>
      <c r="I34" s="39"/>
      <c r="J34" s="39"/>
      <c r="K34" s="39"/>
      <c r="L34" s="39"/>
      <c r="M34" s="39"/>
      <c r="N34" s="39"/>
      <c r="O34" s="39"/>
      <c r="P34" s="39"/>
      <c r="Q34" s="39"/>
      <c r="R34" s="39"/>
      <c r="S34" s="39"/>
      <c r="T34" s="39"/>
      <c r="U34" s="39"/>
      <c r="V34" s="39"/>
      <c r="W34" s="39"/>
      <c r="X34" s="39"/>
    </row>
    <row r="35" spans="1:24" ht="15.75" x14ac:dyDescent="0.25">
      <c r="B35" s="42" t="s">
        <v>485</v>
      </c>
      <c r="C35" s="118"/>
      <c r="D35" s="35"/>
      <c r="E35" s="43"/>
      <c r="F35" s="43"/>
      <c r="G35" s="43"/>
      <c r="H35" s="43"/>
      <c r="I35" s="43"/>
      <c r="J35" s="43"/>
      <c r="K35" s="43"/>
      <c r="L35" s="43"/>
      <c r="M35" s="43"/>
      <c r="N35" s="43"/>
      <c r="O35" s="43"/>
      <c r="P35" s="43"/>
      <c r="Q35" s="43"/>
      <c r="R35" s="43"/>
      <c r="S35" s="43"/>
      <c r="T35" s="43"/>
      <c r="U35" s="43"/>
      <c r="V35" s="43"/>
      <c r="W35" s="43"/>
      <c r="X35" s="43"/>
    </row>
    <row r="36" spans="1:24" ht="15.75" x14ac:dyDescent="0.25">
      <c r="B36" s="43" t="s">
        <v>483</v>
      </c>
      <c r="C36" s="116"/>
      <c r="D36" s="42"/>
    </row>
    <row r="37" spans="1:24" ht="15.75" x14ac:dyDescent="0.25">
      <c r="B37" s="43"/>
      <c r="C37" s="117"/>
      <c r="D37" s="43"/>
    </row>
    <row r="38" spans="1:24" ht="15.75" x14ac:dyDescent="0.25">
      <c r="B38" s="43"/>
      <c r="C38" s="117"/>
      <c r="D38" s="43"/>
    </row>
    <row r="39" spans="1:24" ht="15.75" x14ac:dyDescent="0.25">
      <c r="B39" s="43"/>
    </row>
    <row r="40" spans="1:24" ht="15.75" x14ac:dyDescent="0.25">
      <c r="B40" s="43"/>
    </row>
    <row r="41" spans="1:24" ht="15.75" x14ac:dyDescent="0.2">
      <c r="B41" s="42" t="s">
        <v>37</v>
      </c>
    </row>
    <row r="42" spans="1:24" ht="15.75" x14ac:dyDescent="0.25">
      <c r="B42" s="43" t="s">
        <v>38</v>
      </c>
    </row>
    <row r="43" spans="1:24" ht="15.75" x14ac:dyDescent="0.25">
      <c r="B43" s="43" t="s">
        <v>39</v>
      </c>
    </row>
  </sheetData>
  <mergeCells count="31">
    <mergeCell ref="S16:U16"/>
    <mergeCell ref="D9:F9"/>
    <mergeCell ref="G9:I9"/>
    <mergeCell ref="J9:L9"/>
    <mergeCell ref="A10:A11"/>
    <mergeCell ref="B10:B11"/>
    <mergeCell ref="C10:C11"/>
    <mergeCell ref="D10:F10"/>
    <mergeCell ref="G10:I10"/>
    <mergeCell ref="A7:C7"/>
    <mergeCell ref="V9:X9"/>
    <mergeCell ref="V10:X10"/>
    <mergeCell ref="V16:X16"/>
    <mergeCell ref="J10:L10"/>
    <mergeCell ref="D16:F16"/>
    <mergeCell ref="G16:I16"/>
    <mergeCell ref="J16:L16"/>
    <mergeCell ref="M9:O9"/>
    <mergeCell ref="M10:O10"/>
    <mergeCell ref="M16:O16"/>
    <mergeCell ref="P9:R9"/>
    <mergeCell ref="P10:R10"/>
    <mergeCell ref="P16:R16"/>
    <mergeCell ref="S9:U9"/>
    <mergeCell ref="S10:U10"/>
    <mergeCell ref="A5:C5"/>
    <mergeCell ref="A6:C6"/>
    <mergeCell ref="A1:C1"/>
    <mergeCell ref="A2:C2"/>
    <mergeCell ref="A3:C3"/>
    <mergeCell ref="A4:C4"/>
  </mergeCells>
  <conditionalFormatting sqref="F13 I13 W13 L13">
    <cfRule type="cellIs" dxfId="69" priority="50" operator="equal">
      <formula>"NO"</formula>
    </cfRule>
  </conditionalFormatting>
  <conditionalFormatting sqref="D12">
    <cfRule type="cellIs" dxfId="68" priority="49" operator="equal">
      <formula>"NO"</formula>
    </cfRule>
  </conditionalFormatting>
  <conditionalFormatting sqref="D13">
    <cfRule type="cellIs" dxfId="67" priority="48" operator="equal">
      <formula>"NO"</formula>
    </cfRule>
  </conditionalFormatting>
  <conditionalFormatting sqref="V13">
    <cfRule type="cellIs" dxfId="66" priority="46" operator="equal">
      <formula>"NO"</formula>
    </cfRule>
  </conditionalFormatting>
  <conditionalFormatting sqref="F15 I15 W15 L15">
    <cfRule type="cellIs" dxfId="65" priority="40" operator="equal">
      <formula>"NO"</formula>
    </cfRule>
  </conditionalFormatting>
  <conditionalFormatting sqref="D15">
    <cfRule type="cellIs" dxfId="64" priority="39" operator="equal">
      <formula>"NO"</formula>
    </cfRule>
  </conditionalFormatting>
  <conditionalFormatting sqref="V15">
    <cfRule type="cellIs" dxfId="63" priority="37" operator="equal">
      <formula>"NO"</formula>
    </cfRule>
  </conditionalFormatting>
  <conditionalFormatting sqref="D14">
    <cfRule type="cellIs" dxfId="62" priority="36" operator="equal">
      <formula>"NO"</formula>
    </cfRule>
  </conditionalFormatting>
  <conditionalFormatting sqref="X13">
    <cfRule type="cellIs" dxfId="61" priority="35" operator="equal">
      <formula>"NO"</formula>
    </cfRule>
  </conditionalFormatting>
  <conditionalFormatting sqref="X15">
    <cfRule type="cellIs" dxfId="60" priority="33" operator="equal">
      <formula>"NO"</formula>
    </cfRule>
  </conditionalFormatting>
  <conditionalFormatting sqref="G13">
    <cfRule type="cellIs" dxfId="59" priority="31" operator="equal">
      <formula>"NO"</formula>
    </cfRule>
  </conditionalFormatting>
  <conditionalFormatting sqref="G15">
    <cfRule type="cellIs" dxfId="58" priority="27" operator="equal">
      <formula>"NO"</formula>
    </cfRule>
  </conditionalFormatting>
  <conditionalFormatting sqref="N13">
    <cfRule type="cellIs" dxfId="57" priority="26" operator="equal">
      <formula>"NO"</formula>
    </cfRule>
  </conditionalFormatting>
  <conditionalFormatting sqref="M13">
    <cfRule type="cellIs" dxfId="56" priority="25" operator="equal">
      <formula>"NO"</formula>
    </cfRule>
  </conditionalFormatting>
  <conditionalFormatting sqref="N15">
    <cfRule type="cellIs" dxfId="55" priority="24" operator="equal">
      <formula>"NO"</formula>
    </cfRule>
  </conditionalFormatting>
  <conditionalFormatting sqref="M15">
    <cfRule type="cellIs" dxfId="54" priority="23" operator="equal">
      <formula>"NO"</formula>
    </cfRule>
  </conditionalFormatting>
  <conditionalFormatting sqref="O13">
    <cfRule type="cellIs" dxfId="53" priority="22" operator="equal">
      <formula>"NO"</formula>
    </cfRule>
  </conditionalFormatting>
  <conditionalFormatting sqref="O15">
    <cfRule type="cellIs" dxfId="52" priority="21" operator="equal">
      <formula>"NO"</formula>
    </cfRule>
  </conditionalFormatting>
  <conditionalFormatting sqref="Q13">
    <cfRule type="cellIs" dxfId="51" priority="20" operator="equal">
      <formula>"NO"</formula>
    </cfRule>
  </conditionalFormatting>
  <conditionalFormatting sqref="P13">
    <cfRule type="cellIs" dxfId="50" priority="19" operator="equal">
      <formula>"NO"</formula>
    </cfRule>
  </conditionalFormatting>
  <conditionalFormatting sqref="Q15">
    <cfRule type="cellIs" dxfId="49" priority="18" operator="equal">
      <formula>"NO"</formula>
    </cfRule>
  </conditionalFormatting>
  <conditionalFormatting sqref="P15">
    <cfRule type="cellIs" dxfId="48" priority="17" operator="equal">
      <formula>"NO"</formula>
    </cfRule>
  </conditionalFormatting>
  <conditionalFormatting sqref="R13">
    <cfRule type="cellIs" dxfId="47" priority="16" operator="equal">
      <formula>"NO"</formula>
    </cfRule>
  </conditionalFormatting>
  <conditionalFormatting sqref="R15">
    <cfRule type="cellIs" dxfId="46" priority="15" operator="equal">
      <formula>"NO"</formula>
    </cfRule>
  </conditionalFormatting>
  <conditionalFormatting sqref="T13">
    <cfRule type="cellIs" dxfId="45" priority="14" operator="equal">
      <formula>"NO"</formula>
    </cfRule>
  </conditionalFormatting>
  <conditionalFormatting sqref="S13">
    <cfRule type="cellIs" dxfId="44" priority="13" operator="equal">
      <formula>"NO"</formula>
    </cfRule>
  </conditionalFormatting>
  <conditionalFormatting sqref="T15">
    <cfRule type="cellIs" dxfId="43" priority="12" operator="equal">
      <formula>"NO"</formula>
    </cfRule>
  </conditionalFormatting>
  <conditionalFormatting sqref="S15">
    <cfRule type="cellIs" dxfId="42" priority="11" operator="equal">
      <formula>"NO"</formula>
    </cfRule>
  </conditionalFormatting>
  <conditionalFormatting sqref="U13">
    <cfRule type="cellIs" dxfId="41" priority="10" operator="equal">
      <formula>"NO"</formula>
    </cfRule>
  </conditionalFormatting>
  <conditionalFormatting sqref="U15">
    <cfRule type="cellIs" dxfId="40" priority="9" operator="equal">
      <formula>"NO"</formula>
    </cfRule>
  </conditionalFormatting>
  <conditionalFormatting sqref="E13">
    <cfRule type="cellIs" dxfId="39" priority="8" operator="equal">
      <formula>"NO"</formula>
    </cfRule>
  </conditionalFormatting>
  <conditionalFormatting sqref="E15">
    <cfRule type="cellIs" dxfId="38" priority="7" operator="equal">
      <formula>"NO"</formula>
    </cfRule>
  </conditionalFormatting>
  <conditionalFormatting sqref="H13">
    <cfRule type="cellIs" dxfId="37" priority="6" operator="equal">
      <formula>"NO"</formula>
    </cfRule>
  </conditionalFormatting>
  <conditionalFormatting sqref="H15">
    <cfRule type="cellIs" dxfId="36" priority="5" operator="equal">
      <formula>"NO"</formula>
    </cfRule>
  </conditionalFormatting>
  <conditionalFormatting sqref="K13">
    <cfRule type="cellIs" dxfId="35" priority="4" operator="equal">
      <formula>"NO"</formula>
    </cfRule>
  </conditionalFormatting>
  <conditionalFormatting sqref="K15">
    <cfRule type="cellIs" dxfId="34" priority="3" operator="equal">
      <formula>"NO"</formula>
    </cfRule>
  </conditionalFormatting>
  <conditionalFormatting sqref="J15">
    <cfRule type="cellIs" dxfId="33" priority="2" operator="equal">
      <formula>"NO"</formula>
    </cfRule>
  </conditionalFormatting>
  <conditionalFormatting sqref="J13">
    <cfRule type="cellIs" dxfId="32" priority="1" operator="equal">
      <formula>"NO"</formula>
    </cfRule>
  </conditionalFormatting>
  <pageMargins left="0.47244094488188981" right="0.47244094488188981" top="0.59055118110236227" bottom="0.59055118110236227" header="0.31496062992125984" footer="0.31496062992125984"/>
  <pageSetup scale="27" orientation="landscape" horizontalDpi="4294967295" verticalDpi="4294967295"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M193"/>
  <sheetViews>
    <sheetView topLeftCell="A155" zoomScale="80" zoomScaleNormal="80" workbookViewId="0">
      <selection activeCell="I174" sqref="I174"/>
    </sheetView>
  </sheetViews>
  <sheetFormatPr baseColWidth="10" defaultColWidth="15" defaultRowHeight="12.75" x14ac:dyDescent="0.25"/>
  <cols>
    <col min="1" max="2" width="7.5703125" style="228" customWidth="1"/>
    <col min="3" max="3" width="60.85546875" style="228" customWidth="1"/>
    <col min="4" max="4" width="8.7109375" style="228" customWidth="1"/>
    <col min="5" max="5" width="12.28515625" style="228" bestFit="1" customWidth="1"/>
    <col min="6" max="6" width="15.140625" style="228" customWidth="1"/>
    <col min="7" max="7" width="19.42578125" style="228" customWidth="1"/>
    <col min="8" max="8" width="15.140625" style="228" bestFit="1" customWidth="1"/>
    <col min="9" max="9" width="18.85546875" style="228" bestFit="1" customWidth="1"/>
    <col min="10" max="10" width="16.85546875" style="228" customWidth="1"/>
    <col min="11" max="11" width="15.140625" style="228" bestFit="1" customWidth="1"/>
    <col min="12" max="12" width="18.85546875" style="228" bestFit="1" customWidth="1"/>
    <col min="13" max="13" width="16.85546875" style="228" customWidth="1"/>
    <col min="14" max="16384" width="15" style="228"/>
  </cols>
  <sheetData>
    <row r="1" spans="1:13" x14ac:dyDescent="0.25">
      <c r="A1" s="632" t="s">
        <v>14</v>
      </c>
      <c r="B1" s="632"/>
      <c r="C1" s="632"/>
      <c r="D1" s="632"/>
      <c r="E1" s="632"/>
      <c r="F1" s="632"/>
      <c r="G1" s="632"/>
    </row>
    <row r="2" spans="1:13" x14ac:dyDescent="0.25">
      <c r="A2" s="632" t="s">
        <v>43</v>
      </c>
      <c r="B2" s="632"/>
      <c r="C2" s="632"/>
      <c r="D2" s="632"/>
      <c r="E2" s="632"/>
      <c r="F2" s="632"/>
      <c r="G2" s="632"/>
    </row>
    <row r="3" spans="1:13" ht="18" customHeight="1" x14ac:dyDescent="0.25">
      <c r="A3" s="633" t="str">
        <f>+'VERIFICACION TECNICA'!A7:B7</f>
        <v>OBJETO: OBRA CIVIL PARA LA CONSTRUCCIÓN DEL CENTRO INTERNACIONAL BIOTECNOLÓGICO AGROINDUSTRIAL (CBA) EN LA FACULTAD DE CIENCIAS AGRARIAS DE LA UNIVERSIDAD DEL CAUCA.</v>
      </c>
      <c r="B3" s="633"/>
      <c r="C3" s="633"/>
      <c r="D3" s="633"/>
      <c r="E3" s="633"/>
      <c r="F3" s="633"/>
      <c r="G3" s="633"/>
      <c r="H3" s="634" t="s">
        <v>388</v>
      </c>
      <c r="I3" s="635"/>
      <c r="J3" s="636"/>
      <c r="K3" s="634" t="s">
        <v>390</v>
      </c>
      <c r="L3" s="635"/>
      <c r="M3" s="636"/>
    </row>
    <row r="4" spans="1:13" ht="59.25" customHeight="1" x14ac:dyDescent="0.25">
      <c r="A4" s="633"/>
      <c r="B4" s="633"/>
      <c r="C4" s="633"/>
      <c r="D4" s="633"/>
      <c r="E4" s="633"/>
      <c r="F4" s="633"/>
      <c r="G4" s="633"/>
      <c r="H4" s="637"/>
      <c r="I4" s="638"/>
      <c r="J4" s="639"/>
      <c r="K4" s="637"/>
      <c r="L4" s="638"/>
      <c r="M4" s="639"/>
    </row>
    <row r="5" spans="1:13" x14ac:dyDescent="0.25">
      <c r="A5" s="633"/>
      <c r="B5" s="633"/>
      <c r="C5" s="633"/>
      <c r="D5" s="633"/>
      <c r="E5" s="633"/>
      <c r="F5" s="633"/>
      <c r="G5" s="633"/>
      <c r="H5" s="632">
        <v>1</v>
      </c>
      <c r="I5" s="632"/>
      <c r="J5" s="632"/>
      <c r="K5" s="632">
        <v>2</v>
      </c>
      <c r="L5" s="632"/>
      <c r="M5" s="632"/>
    </row>
    <row r="6" spans="1:13" ht="15" customHeight="1" x14ac:dyDescent="0.25">
      <c r="A6" s="640" t="s">
        <v>44</v>
      </c>
      <c r="B6" s="640"/>
      <c r="C6" s="640"/>
      <c r="D6" s="640"/>
      <c r="E6" s="640"/>
      <c r="F6" s="640"/>
      <c r="G6" s="640"/>
      <c r="H6" s="641" t="s">
        <v>8</v>
      </c>
      <c r="I6" s="641" t="s">
        <v>9</v>
      </c>
      <c r="J6" s="354" t="s">
        <v>45</v>
      </c>
      <c r="K6" s="641" t="s">
        <v>8</v>
      </c>
      <c r="L6" s="641" t="s">
        <v>9</v>
      </c>
      <c r="M6" s="354" t="s">
        <v>45</v>
      </c>
    </row>
    <row r="7" spans="1:13" x14ac:dyDescent="0.25">
      <c r="A7" s="355" t="s">
        <v>0</v>
      </c>
      <c r="B7" s="355" t="s">
        <v>651</v>
      </c>
      <c r="C7" s="355" t="s">
        <v>10</v>
      </c>
      <c r="D7" s="355" t="s">
        <v>2</v>
      </c>
      <c r="E7" s="355" t="s">
        <v>1</v>
      </c>
      <c r="F7" s="355" t="s">
        <v>8</v>
      </c>
      <c r="G7" s="355" t="s">
        <v>9</v>
      </c>
      <c r="H7" s="642"/>
      <c r="I7" s="642"/>
      <c r="J7" s="356" t="s">
        <v>46</v>
      </c>
      <c r="K7" s="642"/>
      <c r="L7" s="642"/>
      <c r="M7" s="356" t="s">
        <v>46</v>
      </c>
    </row>
    <row r="8" spans="1:13" s="358" customFormat="1" x14ac:dyDescent="0.25">
      <c r="A8" s="355"/>
      <c r="B8" s="355"/>
      <c r="C8" s="357"/>
      <c r="D8" s="355"/>
      <c r="E8" s="355"/>
      <c r="F8" s="355"/>
      <c r="G8" s="355"/>
      <c r="H8" s="355"/>
      <c r="I8" s="355"/>
      <c r="J8" s="355"/>
      <c r="K8" s="355"/>
      <c r="L8" s="355"/>
      <c r="M8" s="355"/>
    </row>
    <row r="9" spans="1:13" ht="15" x14ac:dyDescent="0.25">
      <c r="A9" s="359" t="s">
        <v>652</v>
      </c>
      <c r="B9" s="359"/>
      <c r="C9" s="360" t="s">
        <v>653</v>
      </c>
      <c r="D9" s="361"/>
      <c r="E9" s="361"/>
      <c r="F9" s="361"/>
      <c r="G9" s="362"/>
      <c r="H9" s="166"/>
      <c r="I9" s="166">
        <f>ROUND($E9*H9,0)</f>
        <v>0</v>
      </c>
      <c r="J9" s="162" t="str">
        <f t="shared" ref="J9:J72" si="0">+IF(H9&lt;=$F9,"OK","NO OK")</f>
        <v>OK</v>
      </c>
      <c r="K9" s="363"/>
      <c r="L9" s="363">
        <f>ROUND($E9*K9,0)</f>
        <v>0</v>
      </c>
      <c r="M9" s="162" t="str">
        <f t="shared" ref="M9:M72" si="1">+IF(K9&lt;=$F9,"OK","NO OK")</f>
        <v>OK</v>
      </c>
    </row>
    <row r="10" spans="1:13" ht="15" x14ac:dyDescent="0.25">
      <c r="A10" s="364" t="s">
        <v>654</v>
      </c>
      <c r="B10" s="364">
        <v>1.01</v>
      </c>
      <c r="C10" s="365" t="s">
        <v>655</v>
      </c>
      <c r="D10" s="364" t="s">
        <v>7</v>
      </c>
      <c r="E10" s="475">
        <v>371</v>
      </c>
      <c r="F10" s="367">
        <v>4245</v>
      </c>
      <c r="G10" s="367">
        <f>+ROUND(F10*E10,0)</f>
        <v>1574895</v>
      </c>
      <c r="H10" s="367">
        <v>4245</v>
      </c>
      <c r="I10" s="166">
        <f>ROUND($E10*H10,0)</f>
        <v>1574895</v>
      </c>
      <c r="J10" s="162" t="str">
        <f t="shared" si="0"/>
        <v>OK</v>
      </c>
      <c r="K10" s="367">
        <v>4245</v>
      </c>
      <c r="L10" s="166">
        <f t="shared" ref="L10:L71" si="2">ROUND($E10*K10,0)</f>
        <v>1574895</v>
      </c>
      <c r="M10" s="162" t="str">
        <f t="shared" si="1"/>
        <v>OK</v>
      </c>
    </row>
    <row r="11" spans="1:13" ht="15" x14ac:dyDescent="0.25">
      <c r="A11" s="364" t="s">
        <v>656</v>
      </c>
      <c r="B11" s="364">
        <v>1.2</v>
      </c>
      <c r="C11" s="365" t="s">
        <v>657</v>
      </c>
      <c r="D11" s="364" t="s">
        <v>7</v>
      </c>
      <c r="E11" s="475">
        <v>371</v>
      </c>
      <c r="F11" s="368">
        <v>6552</v>
      </c>
      <c r="G11" s="367">
        <f t="shared" ref="G11:G12" si="3">+ROUND(F11*E11,0)</f>
        <v>2430792</v>
      </c>
      <c r="H11" s="368">
        <v>6552</v>
      </c>
      <c r="I11" s="166">
        <f t="shared" ref="I11:I73" si="4">ROUND($E11*H11,0)</f>
        <v>2430792</v>
      </c>
      <c r="J11" s="162" t="str">
        <f t="shared" si="0"/>
        <v>OK</v>
      </c>
      <c r="K11" s="368">
        <v>6552</v>
      </c>
      <c r="L11" s="166">
        <f t="shared" si="2"/>
        <v>2430792</v>
      </c>
      <c r="M11" s="162" t="str">
        <f t="shared" si="1"/>
        <v>OK</v>
      </c>
    </row>
    <row r="12" spans="1:13" ht="15" x14ac:dyDescent="0.25">
      <c r="A12" s="364" t="s">
        <v>658</v>
      </c>
      <c r="B12" s="364"/>
      <c r="C12" s="365" t="s">
        <v>659</v>
      </c>
      <c r="D12" s="364" t="s">
        <v>11</v>
      </c>
      <c r="E12" s="475">
        <v>242</v>
      </c>
      <c r="F12" s="367">
        <v>11550</v>
      </c>
      <c r="G12" s="367">
        <f t="shared" si="3"/>
        <v>2795100</v>
      </c>
      <c r="H12" s="367">
        <v>11550</v>
      </c>
      <c r="I12" s="166">
        <f t="shared" si="4"/>
        <v>2795100</v>
      </c>
      <c r="J12" s="162" t="str">
        <f t="shared" si="0"/>
        <v>OK</v>
      </c>
      <c r="K12" s="367">
        <v>11550</v>
      </c>
      <c r="L12" s="166">
        <f t="shared" si="2"/>
        <v>2795100</v>
      </c>
      <c r="M12" s="162" t="str">
        <f t="shared" si="1"/>
        <v>OK</v>
      </c>
    </row>
    <row r="13" spans="1:13" ht="15" x14ac:dyDescent="0.25">
      <c r="A13" s="364"/>
      <c r="B13" s="364"/>
      <c r="C13" s="369" t="s">
        <v>660</v>
      </c>
      <c r="D13" s="370"/>
      <c r="E13" s="476"/>
      <c r="F13" s="372"/>
      <c r="G13" s="372">
        <f>SUM(G10:G12)</f>
        <v>6800787</v>
      </c>
      <c r="H13" s="372"/>
      <c r="I13" s="372">
        <f>SUM(I10:I12)</f>
        <v>6800787</v>
      </c>
      <c r="J13" s="162" t="str">
        <f t="shared" si="0"/>
        <v>OK</v>
      </c>
      <c r="K13" s="372"/>
      <c r="L13" s="372">
        <f>SUM(L10:L12)</f>
        <v>6800787</v>
      </c>
      <c r="M13" s="162" t="str">
        <f t="shared" si="1"/>
        <v>OK</v>
      </c>
    </row>
    <row r="14" spans="1:13" ht="15" x14ac:dyDescent="0.25">
      <c r="A14" s="359" t="s">
        <v>661</v>
      </c>
      <c r="B14" s="359"/>
      <c r="C14" s="360" t="s">
        <v>662</v>
      </c>
      <c r="D14" s="361"/>
      <c r="E14" s="477"/>
      <c r="F14" s="361"/>
      <c r="G14" s="362"/>
      <c r="H14" s="361"/>
      <c r="I14" s="166">
        <f t="shared" si="4"/>
        <v>0</v>
      </c>
      <c r="J14" s="162" t="str">
        <f t="shared" si="0"/>
        <v>OK</v>
      </c>
      <c r="K14" s="361"/>
      <c r="L14" s="166">
        <f t="shared" si="2"/>
        <v>0</v>
      </c>
      <c r="M14" s="162" t="str">
        <f t="shared" si="1"/>
        <v>OK</v>
      </c>
    </row>
    <row r="15" spans="1:13" ht="15" x14ac:dyDescent="0.25">
      <c r="A15" s="364" t="s">
        <v>663</v>
      </c>
      <c r="B15" s="364" t="s">
        <v>664</v>
      </c>
      <c r="C15" s="365" t="s">
        <v>665</v>
      </c>
      <c r="D15" s="364" t="s">
        <v>11</v>
      </c>
      <c r="E15" s="475">
        <v>29</v>
      </c>
      <c r="F15" s="367">
        <v>11435</v>
      </c>
      <c r="G15" s="367">
        <f>+ROUND(F15*E15,0)</f>
        <v>331615</v>
      </c>
      <c r="H15" s="367">
        <v>11435</v>
      </c>
      <c r="I15" s="166">
        <f t="shared" si="4"/>
        <v>331615</v>
      </c>
      <c r="J15" s="162" t="str">
        <f t="shared" si="0"/>
        <v>OK</v>
      </c>
      <c r="K15" s="367">
        <v>11435</v>
      </c>
      <c r="L15" s="166">
        <f t="shared" si="2"/>
        <v>331615</v>
      </c>
      <c r="M15" s="162" t="str">
        <f t="shared" si="1"/>
        <v>OK</v>
      </c>
    </row>
    <row r="16" spans="1:13" ht="15" x14ac:dyDescent="0.25">
      <c r="A16" s="364" t="s">
        <v>666</v>
      </c>
      <c r="B16" s="364"/>
      <c r="C16" s="365" t="s">
        <v>667</v>
      </c>
      <c r="D16" s="364" t="s">
        <v>7</v>
      </c>
      <c r="E16" s="475">
        <v>133</v>
      </c>
      <c r="F16" s="367">
        <v>22265</v>
      </c>
      <c r="G16" s="367">
        <f t="shared" ref="G16:G20" si="5">+ROUND(F16*E16,0)</f>
        <v>2961245</v>
      </c>
      <c r="H16" s="367">
        <v>22265</v>
      </c>
      <c r="I16" s="166">
        <f t="shared" si="4"/>
        <v>2961245</v>
      </c>
      <c r="J16" s="162" t="str">
        <f t="shared" si="0"/>
        <v>OK</v>
      </c>
      <c r="K16" s="367">
        <v>22265</v>
      </c>
      <c r="L16" s="166">
        <f t="shared" si="2"/>
        <v>2961245</v>
      </c>
      <c r="M16" s="162" t="str">
        <f t="shared" si="1"/>
        <v>OK</v>
      </c>
    </row>
    <row r="17" spans="1:13" ht="36" x14ac:dyDescent="0.25">
      <c r="A17" s="364" t="s">
        <v>668</v>
      </c>
      <c r="B17" s="364">
        <v>3.14</v>
      </c>
      <c r="C17" s="365" t="s">
        <v>669</v>
      </c>
      <c r="D17" s="364" t="s">
        <v>93</v>
      </c>
      <c r="E17" s="475">
        <v>189</v>
      </c>
      <c r="F17" s="368">
        <v>144227</v>
      </c>
      <c r="G17" s="368">
        <f t="shared" si="5"/>
        <v>27258903</v>
      </c>
      <c r="H17" s="368">
        <v>144227</v>
      </c>
      <c r="I17" s="166">
        <f t="shared" si="4"/>
        <v>27258903</v>
      </c>
      <c r="J17" s="162" t="str">
        <f t="shared" si="0"/>
        <v>OK</v>
      </c>
      <c r="K17" s="368">
        <v>144227</v>
      </c>
      <c r="L17" s="166">
        <f t="shared" si="2"/>
        <v>27258903</v>
      </c>
      <c r="M17" s="162" t="str">
        <f t="shared" si="1"/>
        <v>OK</v>
      </c>
    </row>
    <row r="18" spans="1:13" ht="24" x14ac:dyDescent="0.25">
      <c r="A18" s="364" t="s">
        <v>670</v>
      </c>
      <c r="B18" s="364" t="s">
        <v>671</v>
      </c>
      <c r="C18" s="365" t="s">
        <v>672</v>
      </c>
      <c r="D18" s="364" t="s">
        <v>2</v>
      </c>
      <c r="E18" s="475">
        <v>36</v>
      </c>
      <c r="F18" s="368">
        <v>53709</v>
      </c>
      <c r="G18" s="368">
        <f>+ROUND(F18*E18,0)</f>
        <v>1933524</v>
      </c>
      <c r="H18" s="368">
        <v>53709</v>
      </c>
      <c r="I18" s="166">
        <f t="shared" si="4"/>
        <v>1933524</v>
      </c>
      <c r="J18" s="162" t="str">
        <f t="shared" si="0"/>
        <v>OK</v>
      </c>
      <c r="K18" s="368">
        <v>53709</v>
      </c>
      <c r="L18" s="166">
        <f t="shared" si="2"/>
        <v>1933524</v>
      </c>
      <c r="M18" s="162" t="str">
        <f t="shared" si="1"/>
        <v>OK</v>
      </c>
    </row>
    <row r="19" spans="1:13" ht="15" x14ac:dyDescent="0.25">
      <c r="A19" s="364" t="s">
        <v>673</v>
      </c>
      <c r="B19" s="364">
        <v>3.4</v>
      </c>
      <c r="C19" s="365" t="s">
        <v>674</v>
      </c>
      <c r="D19" s="364" t="s">
        <v>675</v>
      </c>
      <c r="E19" s="475">
        <v>2233</v>
      </c>
      <c r="F19" s="367">
        <v>5750</v>
      </c>
      <c r="G19" s="367">
        <f t="shared" si="5"/>
        <v>12839750</v>
      </c>
      <c r="H19" s="367">
        <v>5750</v>
      </c>
      <c r="I19" s="166">
        <f t="shared" si="4"/>
        <v>12839750</v>
      </c>
      <c r="J19" s="162" t="str">
        <f t="shared" si="0"/>
        <v>OK</v>
      </c>
      <c r="K19" s="367">
        <v>5750</v>
      </c>
      <c r="L19" s="166">
        <f t="shared" si="2"/>
        <v>12839750</v>
      </c>
      <c r="M19" s="162" t="str">
        <f t="shared" si="1"/>
        <v>OK</v>
      </c>
    </row>
    <row r="20" spans="1:13" ht="15" x14ac:dyDescent="0.25">
      <c r="A20" s="364" t="s">
        <v>676</v>
      </c>
      <c r="B20" s="364" t="s">
        <v>677</v>
      </c>
      <c r="C20" s="365" t="s">
        <v>678</v>
      </c>
      <c r="D20" s="364" t="s">
        <v>2</v>
      </c>
      <c r="E20" s="475">
        <v>36</v>
      </c>
      <c r="F20" s="367">
        <v>10395</v>
      </c>
      <c r="G20" s="367">
        <f t="shared" si="5"/>
        <v>374220</v>
      </c>
      <c r="H20" s="367">
        <v>10395</v>
      </c>
      <c r="I20" s="166">
        <f t="shared" si="4"/>
        <v>374220</v>
      </c>
      <c r="J20" s="162" t="str">
        <f t="shared" si="0"/>
        <v>OK</v>
      </c>
      <c r="K20" s="367">
        <v>10395</v>
      </c>
      <c r="L20" s="166">
        <f t="shared" si="2"/>
        <v>374220</v>
      </c>
      <c r="M20" s="162" t="str">
        <f t="shared" si="1"/>
        <v>OK</v>
      </c>
    </row>
    <row r="21" spans="1:13" ht="15" x14ac:dyDescent="0.25">
      <c r="A21" s="370"/>
      <c r="B21" s="370"/>
      <c r="C21" s="369" t="s">
        <v>679</v>
      </c>
      <c r="D21" s="370"/>
      <c r="E21" s="476"/>
      <c r="F21" s="372"/>
      <c r="G21" s="372">
        <f>SUM(G15:G20)</f>
        <v>45699257</v>
      </c>
      <c r="H21" s="372"/>
      <c r="I21" s="372">
        <f>SUM(I15:I20)</f>
        <v>45699257</v>
      </c>
      <c r="J21" s="162" t="str">
        <f t="shared" si="0"/>
        <v>OK</v>
      </c>
      <c r="K21" s="372"/>
      <c r="L21" s="372">
        <f>SUM(L15:L20)</f>
        <v>45699257</v>
      </c>
      <c r="M21" s="162" t="str">
        <f t="shared" si="1"/>
        <v>OK</v>
      </c>
    </row>
    <row r="22" spans="1:13" ht="15" x14ac:dyDescent="0.25">
      <c r="A22" s="359" t="s">
        <v>680</v>
      </c>
      <c r="B22" s="359"/>
      <c r="C22" s="360" t="s">
        <v>681</v>
      </c>
      <c r="D22" s="361"/>
      <c r="E22" s="477"/>
      <c r="F22" s="361"/>
      <c r="G22" s="362"/>
      <c r="H22" s="361"/>
      <c r="I22" s="166">
        <f t="shared" si="4"/>
        <v>0</v>
      </c>
      <c r="J22" s="162" t="str">
        <f t="shared" si="0"/>
        <v>OK</v>
      </c>
      <c r="K22" s="361"/>
      <c r="L22" s="166">
        <f t="shared" si="2"/>
        <v>0</v>
      </c>
      <c r="M22" s="162" t="str">
        <f t="shared" si="1"/>
        <v>OK</v>
      </c>
    </row>
    <row r="23" spans="1:13" ht="15" x14ac:dyDescent="0.25">
      <c r="A23" s="364" t="s">
        <v>682</v>
      </c>
      <c r="B23" s="364" t="s">
        <v>683</v>
      </c>
      <c r="C23" s="365" t="s">
        <v>684</v>
      </c>
      <c r="D23" s="364" t="s">
        <v>93</v>
      </c>
      <c r="E23" s="475">
        <v>69</v>
      </c>
      <c r="F23" s="367">
        <v>30385</v>
      </c>
      <c r="G23" s="367">
        <f t="shared" ref="G23:G26" si="6">+ROUND(F23*E23,0)</f>
        <v>2096565</v>
      </c>
      <c r="H23" s="367">
        <v>30385</v>
      </c>
      <c r="I23" s="166">
        <f t="shared" si="4"/>
        <v>2096565</v>
      </c>
      <c r="J23" s="162" t="str">
        <f t="shared" si="0"/>
        <v>OK</v>
      </c>
      <c r="K23" s="367">
        <v>30385</v>
      </c>
      <c r="L23" s="166">
        <f t="shared" si="2"/>
        <v>2096565</v>
      </c>
      <c r="M23" s="162" t="str">
        <f t="shared" si="1"/>
        <v>OK</v>
      </c>
    </row>
    <row r="24" spans="1:13" ht="15" x14ac:dyDescent="0.25">
      <c r="A24" s="364" t="s">
        <v>685</v>
      </c>
      <c r="B24" s="364" t="s">
        <v>686</v>
      </c>
      <c r="C24" s="365" t="s">
        <v>687</v>
      </c>
      <c r="D24" s="364" t="s">
        <v>93</v>
      </c>
      <c r="E24" s="475">
        <v>81</v>
      </c>
      <c r="F24" s="367">
        <v>18915</v>
      </c>
      <c r="G24" s="367">
        <f t="shared" si="6"/>
        <v>1532115</v>
      </c>
      <c r="H24" s="367">
        <v>18915</v>
      </c>
      <c r="I24" s="166">
        <f t="shared" si="4"/>
        <v>1532115</v>
      </c>
      <c r="J24" s="162" t="str">
        <f t="shared" si="0"/>
        <v>OK</v>
      </c>
      <c r="K24" s="367">
        <v>18915</v>
      </c>
      <c r="L24" s="166">
        <f t="shared" si="2"/>
        <v>1532115</v>
      </c>
      <c r="M24" s="162" t="str">
        <f t="shared" si="1"/>
        <v>OK</v>
      </c>
    </row>
    <row r="25" spans="1:13" ht="15" x14ac:dyDescent="0.25">
      <c r="A25" s="364" t="s">
        <v>688</v>
      </c>
      <c r="B25" s="364" t="s">
        <v>689</v>
      </c>
      <c r="C25" s="365" t="s">
        <v>690</v>
      </c>
      <c r="D25" s="364" t="s">
        <v>2</v>
      </c>
      <c r="E25" s="475">
        <v>21</v>
      </c>
      <c r="F25" s="367">
        <v>41622</v>
      </c>
      <c r="G25" s="367">
        <f t="shared" si="6"/>
        <v>874062</v>
      </c>
      <c r="H25" s="367">
        <v>41622</v>
      </c>
      <c r="I25" s="166">
        <f t="shared" si="4"/>
        <v>874062</v>
      </c>
      <c r="J25" s="162" t="str">
        <f t="shared" si="0"/>
        <v>OK</v>
      </c>
      <c r="K25" s="367">
        <v>41622</v>
      </c>
      <c r="L25" s="166">
        <f t="shared" si="2"/>
        <v>874062</v>
      </c>
      <c r="M25" s="162" t="str">
        <f t="shared" si="1"/>
        <v>OK</v>
      </c>
    </row>
    <row r="26" spans="1:13" ht="24" x14ac:dyDescent="0.25">
      <c r="A26" s="364">
        <v>3.04</v>
      </c>
      <c r="B26" s="364" t="s">
        <v>691</v>
      </c>
      <c r="C26" s="365" t="s">
        <v>692</v>
      </c>
      <c r="D26" s="364" t="s">
        <v>2</v>
      </c>
      <c r="E26" s="475">
        <v>4</v>
      </c>
      <c r="F26" s="368">
        <v>274130</v>
      </c>
      <c r="G26" s="368">
        <f t="shared" si="6"/>
        <v>1096520</v>
      </c>
      <c r="H26" s="368">
        <v>274130</v>
      </c>
      <c r="I26" s="166">
        <f t="shared" si="4"/>
        <v>1096520</v>
      </c>
      <c r="J26" s="162" t="str">
        <f t="shared" si="0"/>
        <v>OK</v>
      </c>
      <c r="K26" s="368">
        <v>274130</v>
      </c>
      <c r="L26" s="166">
        <f t="shared" si="2"/>
        <v>1096520</v>
      </c>
      <c r="M26" s="162" t="str">
        <f t="shared" si="1"/>
        <v>OK</v>
      </c>
    </row>
    <row r="27" spans="1:13" ht="15" x14ac:dyDescent="0.25">
      <c r="A27" s="370"/>
      <c r="B27" s="370"/>
      <c r="C27" s="369" t="s">
        <v>693</v>
      </c>
      <c r="D27" s="370"/>
      <c r="E27" s="476"/>
      <c r="F27" s="372"/>
      <c r="G27" s="372">
        <f>SUM(G23:G26)</f>
        <v>5599262</v>
      </c>
      <c r="H27" s="372"/>
      <c r="I27" s="372">
        <f>SUM(I23:I26)</f>
        <v>5599262</v>
      </c>
      <c r="J27" s="162" t="str">
        <f t="shared" si="0"/>
        <v>OK</v>
      </c>
      <c r="K27" s="372"/>
      <c r="L27" s="372">
        <f>SUM(L23:L26)</f>
        <v>5599262</v>
      </c>
      <c r="M27" s="162" t="str">
        <f t="shared" si="1"/>
        <v>OK</v>
      </c>
    </row>
    <row r="28" spans="1:13" ht="15" x14ac:dyDescent="0.25">
      <c r="A28" s="359" t="s">
        <v>694</v>
      </c>
      <c r="B28" s="359"/>
      <c r="C28" s="360" t="s">
        <v>695</v>
      </c>
      <c r="D28" s="361"/>
      <c r="E28" s="477"/>
      <c r="F28" s="361"/>
      <c r="G28" s="362"/>
      <c r="H28" s="361"/>
      <c r="I28" s="166">
        <f t="shared" si="4"/>
        <v>0</v>
      </c>
      <c r="J28" s="162" t="str">
        <f t="shared" si="0"/>
        <v>OK</v>
      </c>
      <c r="K28" s="361"/>
      <c r="L28" s="166">
        <f t="shared" si="2"/>
        <v>0</v>
      </c>
      <c r="M28" s="162" t="str">
        <f t="shared" si="1"/>
        <v>OK</v>
      </c>
    </row>
    <row r="29" spans="1:13" ht="36" x14ac:dyDescent="0.25">
      <c r="A29" s="364" t="s">
        <v>696</v>
      </c>
      <c r="B29" s="364" t="s">
        <v>697</v>
      </c>
      <c r="C29" s="365" t="s">
        <v>698</v>
      </c>
      <c r="D29" s="364" t="s">
        <v>7</v>
      </c>
      <c r="E29" s="475">
        <v>494</v>
      </c>
      <c r="F29" s="368">
        <v>75674</v>
      </c>
      <c r="G29" s="368">
        <f t="shared" ref="G29" si="7">+ROUND(F29*E29,0)</f>
        <v>37382956</v>
      </c>
      <c r="H29" s="368">
        <v>75674</v>
      </c>
      <c r="I29" s="166">
        <f t="shared" si="4"/>
        <v>37382956</v>
      </c>
      <c r="J29" s="162" t="str">
        <f t="shared" si="0"/>
        <v>OK</v>
      </c>
      <c r="K29" s="368">
        <v>75674</v>
      </c>
      <c r="L29" s="166">
        <f t="shared" si="2"/>
        <v>37382956</v>
      </c>
      <c r="M29" s="162" t="str">
        <f t="shared" si="1"/>
        <v>OK</v>
      </c>
    </row>
    <row r="30" spans="1:13" ht="15" x14ac:dyDescent="0.25">
      <c r="A30" s="370"/>
      <c r="B30" s="370"/>
      <c r="C30" s="369" t="s">
        <v>699</v>
      </c>
      <c r="D30" s="370"/>
      <c r="E30" s="476"/>
      <c r="F30" s="372"/>
      <c r="G30" s="372">
        <f>SUM(G29)</f>
        <v>37382956</v>
      </c>
      <c r="H30" s="372"/>
      <c r="I30" s="372">
        <f>SUM(I29)</f>
        <v>37382956</v>
      </c>
      <c r="J30" s="162" t="str">
        <f t="shared" si="0"/>
        <v>OK</v>
      </c>
      <c r="K30" s="372"/>
      <c r="L30" s="372">
        <f>SUM(L29)</f>
        <v>37382956</v>
      </c>
      <c r="M30" s="162" t="str">
        <f t="shared" si="1"/>
        <v>OK</v>
      </c>
    </row>
    <row r="31" spans="1:13" ht="15" x14ac:dyDescent="0.25">
      <c r="A31" s="359" t="s">
        <v>700</v>
      </c>
      <c r="B31" s="359"/>
      <c r="C31" s="360" t="s">
        <v>701</v>
      </c>
      <c r="D31" s="361"/>
      <c r="E31" s="477"/>
      <c r="F31" s="361"/>
      <c r="G31" s="362"/>
      <c r="H31" s="361"/>
      <c r="I31" s="166">
        <f t="shared" si="4"/>
        <v>0</v>
      </c>
      <c r="J31" s="162" t="str">
        <f t="shared" si="0"/>
        <v>OK</v>
      </c>
      <c r="K31" s="361"/>
      <c r="L31" s="166">
        <f t="shared" si="2"/>
        <v>0</v>
      </c>
      <c r="M31" s="162" t="str">
        <f t="shared" si="1"/>
        <v>OK</v>
      </c>
    </row>
    <row r="32" spans="1:13" ht="24" x14ac:dyDescent="0.25">
      <c r="A32" s="364" t="s">
        <v>702</v>
      </c>
      <c r="B32" s="364">
        <v>3.13</v>
      </c>
      <c r="C32" s="365" t="s">
        <v>703</v>
      </c>
      <c r="D32" s="364" t="s">
        <v>93</v>
      </c>
      <c r="E32" s="475">
        <v>108</v>
      </c>
      <c r="F32" s="368">
        <v>277721</v>
      </c>
      <c r="G32" s="368">
        <f t="shared" ref="G32:G47" si="8">+ROUND(F32*E32,0)</f>
        <v>29993868</v>
      </c>
      <c r="H32" s="368">
        <v>277721</v>
      </c>
      <c r="I32" s="166">
        <f t="shared" si="4"/>
        <v>29993868</v>
      </c>
      <c r="J32" s="162" t="str">
        <f t="shared" si="0"/>
        <v>OK</v>
      </c>
      <c r="K32" s="368">
        <v>277721</v>
      </c>
      <c r="L32" s="166">
        <f t="shared" si="2"/>
        <v>29993868</v>
      </c>
      <c r="M32" s="162" t="str">
        <f t="shared" si="1"/>
        <v>OK</v>
      </c>
    </row>
    <row r="33" spans="1:13" ht="15" x14ac:dyDescent="0.25">
      <c r="A33" s="364" t="s">
        <v>704</v>
      </c>
      <c r="B33" s="364"/>
      <c r="C33" s="365" t="s">
        <v>705</v>
      </c>
      <c r="D33" s="364" t="s">
        <v>2</v>
      </c>
      <c r="E33" s="475">
        <v>36</v>
      </c>
      <c r="F33" s="368">
        <v>146475</v>
      </c>
      <c r="G33" s="368">
        <f t="shared" si="8"/>
        <v>5273100</v>
      </c>
      <c r="H33" s="368">
        <v>146475</v>
      </c>
      <c r="I33" s="166">
        <f t="shared" si="4"/>
        <v>5273100</v>
      </c>
      <c r="J33" s="162" t="str">
        <f t="shared" si="0"/>
        <v>OK</v>
      </c>
      <c r="K33" s="368">
        <v>146475</v>
      </c>
      <c r="L33" s="166">
        <f t="shared" si="2"/>
        <v>5273100</v>
      </c>
      <c r="M33" s="162" t="str">
        <f t="shared" si="1"/>
        <v>OK</v>
      </c>
    </row>
    <row r="34" spans="1:13" ht="24" x14ac:dyDescent="0.25">
      <c r="A34" s="364" t="s">
        <v>706</v>
      </c>
      <c r="B34" s="364">
        <v>3.14</v>
      </c>
      <c r="C34" s="365" t="s">
        <v>707</v>
      </c>
      <c r="D34" s="364" t="s">
        <v>2</v>
      </c>
      <c r="E34" s="475">
        <v>1</v>
      </c>
      <c r="F34" s="368">
        <v>3073870</v>
      </c>
      <c r="G34" s="368">
        <f t="shared" si="8"/>
        <v>3073870</v>
      </c>
      <c r="H34" s="368">
        <v>3073870</v>
      </c>
      <c r="I34" s="166">
        <f t="shared" si="4"/>
        <v>3073870</v>
      </c>
      <c r="J34" s="162" t="str">
        <f t="shared" si="0"/>
        <v>OK</v>
      </c>
      <c r="K34" s="368">
        <v>3073870</v>
      </c>
      <c r="L34" s="166">
        <f t="shared" si="2"/>
        <v>3073870</v>
      </c>
      <c r="M34" s="162" t="str">
        <f t="shared" si="1"/>
        <v>OK</v>
      </c>
    </row>
    <row r="35" spans="1:13" ht="24" x14ac:dyDescent="0.25">
      <c r="A35" s="364" t="s">
        <v>708</v>
      </c>
      <c r="B35" s="364" t="s">
        <v>709</v>
      </c>
      <c r="C35" s="365" t="s">
        <v>710</v>
      </c>
      <c r="D35" s="364" t="s">
        <v>2</v>
      </c>
      <c r="E35" s="475">
        <v>1</v>
      </c>
      <c r="F35" s="368">
        <v>3554427</v>
      </c>
      <c r="G35" s="368">
        <f t="shared" si="8"/>
        <v>3554427</v>
      </c>
      <c r="H35" s="368">
        <v>3554427</v>
      </c>
      <c r="I35" s="166">
        <f t="shared" si="4"/>
        <v>3554427</v>
      </c>
      <c r="J35" s="162" t="str">
        <f t="shared" si="0"/>
        <v>OK</v>
      </c>
      <c r="K35" s="368">
        <v>3554427</v>
      </c>
      <c r="L35" s="166">
        <f t="shared" si="2"/>
        <v>3554427</v>
      </c>
      <c r="M35" s="162" t="str">
        <f t="shared" si="1"/>
        <v>OK</v>
      </c>
    </row>
    <row r="36" spans="1:13" ht="24" x14ac:dyDescent="0.25">
      <c r="A36" s="364" t="s">
        <v>711</v>
      </c>
      <c r="B36" s="364" t="s">
        <v>709</v>
      </c>
      <c r="C36" s="365" t="s">
        <v>712</v>
      </c>
      <c r="D36" s="364" t="s">
        <v>2</v>
      </c>
      <c r="E36" s="475">
        <v>1</v>
      </c>
      <c r="F36" s="368">
        <v>3251381</v>
      </c>
      <c r="G36" s="368">
        <f t="shared" si="8"/>
        <v>3251381</v>
      </c>
      <c r="H36" s="368">
        <v>3251381</v>
      </c>
      <c r="I36" s="166">
        <f t="shared" si="4"/>
        <v>3251381</v>
      </c>
      <c r="J36" s="162" t="str">
        <f t="shared" si="0"/>
        <v>OK</v>
      </c>
      <c r="K36" s="368">
        <v>3251381</v>
      </c>
      <c r="L36" s="166">
        <f t="shared" si="2"/>
        <v>3251381</v>
      </c>
      <c r="M36" s="162" t="str">
        <f t="shared" si="1"/>
        <v>OK</v>
      </c>
    </row>
    <row r="37" spans="1:13" ht="24" x14ac:dyDescent="0.25">
      <c r="A37" s="364" t="s">
        <v>713</v>
      </c>
      <c r="B37" s="364" t="s">
        <v>709</v>
      </c>
      <c r="C37" s="365" t="s">
        <v>714</v>
      </c>
      <c r="D37" s="364" t="s">
        <v>2</v>
      </c>
      <c r="E37" s="475">
        <v>1</v>
      </c>
      <c r="F37" s="368">
        <v>2571992</v>
      </c>
      <c r="G37" s="368">
        <f t="shared" si="8"/>
        <v>2571992</v>
      </c>
      <c r="H37" s="368">
        <v>2571992</v>
      </c>
      <c r="I37" s="166">
        <f t="shared" si="4"/>
        <v>2571992</v>
      </c>
      <c r="J37" s="162" t="str">
        <f t="shared" si="0"/>
        <v>OK</v>
      </c>
      <c r="K37" s="368">
        <v>2571992</v>
      </c>
      <c r="L37" s="166">
        <f t="shared" si="2"/>
        <v>2571992</v>
      </c>
      <c r="M37" s="162" t="str">
        <f t="shared" si="1"/>
        <v>OK</v>
      </c>
    </row>
    <row r="38" spans="1:13" ht="24" x14ac:dyDescent="0.25">
      <c r="A38" s="364" t="s">
        <v>715</v>
      </c>
      <c r="B38" s="364" t="s">
        <v>709</v>
      </c>
      <c r="C38" s="365" t="s">
        <v>716</v>
      </c>
      <c r="D38" s="364" t="s">
        <v>2</v>
      </c>
      <c r="E38" s="475">
        <v>1</v>
      </c>
      <c r="F38" s="368">
        <v>2491981</v>
      </c>
      <c r="G38" s="368">
        <f t="shared" si="8"/>
        <v>2491981</v>
      </c>
      <c r="H38" s="368">
        <v>2491981</v>
      </c>
      <c r="I38" s="166">
        <f t="shared" si="4"/>
        <v>2491981</v>
      </c>
      <c r="J38" s="162" t="str">
        <f t="shared" si="0"/>
        <v>OK</v>
      </c>
      <c r="K38" s="368">
        <v>2491981</v>
      </c>
      <c r="L38" s="166">
        <f t="shared" si="2"/>
        <v>2491981</v>
      </c>
      <c r="M38" s="162" t="str">
        <f t="shared" si="1"/>
        <v>OK</v>
      </c>
    </row>
    <row r="39" spans="1:13" ht="24" x14ac:dyDescent="0.25">
      <c r="A39" s="364" t="s">
        <v>717</v>
      </c>
      <c r="B39" s="364" t="s">
        <v>709</v>
      </c>
      <c r="C39" s="365" t="s">
        <v>718</v>
      </c>
      <c r="D39" s="364" t="s">
        <v>2</v>
      </c>
      <c r="E39" s="475">
        <v>1</v>
      </c>
      <c r="F39" s="368">
        <v>1376038</v>
      </c>
      <c r="G39" s="368">
        <f t="shared" si="8"/>
        <v>1376038</v>
      </c>
      <c r="H39" s="368">
        <v>1376038</v>
      </c>
      <c r="I39" s="166">
        <f t="shared" si="4"/>
        <v>1376038</v>
      </c>
      <c r="J39" s="162" t="str">
        <f t="shared" si="0"/>
        <v>OK</v>
      </c>
      <c r="K39" s="368">
        <v>1376038</v>
      </c>
      <c r="L39" s="166">
        <f t="shared" si="2"/>
        <v>1376038</v>
      </c>
      <c r="M39" s="162" t="str">
        <f t="shared" si="1"/>
        <v>OK</v>
      </c>
    </row>
    <row r="40" spans="1:13" ht="24" x14ac:dyDescent="0.25">
      <c r="A40" s="364" t="s">
        <v>719</v>
      </c>
      <c r="B40" s="364" t="s">
        <v>709</v>
      </c>
      <c r="C40" s="365" t="s">
        <v>720</v>
      </c>
      <c r="D40" s="364" t="s">
        <v>2</v>
      </c>
      <c r="E40" s="475">
        <v>1</v>
      </c>
      <c r="F40" s="368">
        <v>1024516</v>
      </c>
      <c r="G40" s="368">
        <f t="shared" si="8"/>
        <v>1024516</v>
      </c>
      <c r="H40" s="368">
        <v>1024516</v>
      </c>
      <c r="I40" s="166">
        <f t="shared" si="4"/>
        <v>1024516</v>
      </c>
      <c r="J40" s="162" t="str">
        <f t="shared" si="0"/>
        <v>OK</v>
      </c>
      <c r="K40" s="368">
        <v>1024516</v>
      </c>
      <c r="L40" s="166">
        <f t="shared" si="2"/>
        <v>1024516</v>
      </c>
      <c r="M40" s="162" t="str">
        <f t="shared" si="1"/>
        <v>OK</v>
      </c>
    </row>
    <row r="41" spans="1:13" ht="24" x14ac:dyDescent="0.25">
      <c r="A41" s="364" t="s">
        <v>721</v>
      </c>
      <c r="B41" s="364" t="s">
        <v>709</v>
      </c>
      <c r="C41" s="365" t="s">
        <v>722</v>
      </c>
      <c r="D41" s="364" t="s">
        <v>2</v>
      </c>
      <c r="E41" s="475">
        <v>1</v>
      </c>
      <c r="F41" s="368">
        <v>1564285</v>
      </c>
      <c r="G41" s="368">
        <f t="shared" si="8"/>
        <v>1564285</v>
      </c>
      <c r="H41" s="368">
        <v>1564285</v>
      </c>
      <c r="I41" s="166">
        <f t="shared" si="4"/>
        <v>1564285</v>
      </c>
      <c r="J41" s="162" t="str">
        <f t="shared" si="0"/>
        <v>OK</v>
      </c>
      <c r="K41" s="368">
        <v>1564285</v>
      </c>
      <c r="L41" s="166">
        <f t="shared" si="2"/>
        <v>1564285</v>
      </c>
      <c r="M41" s="162" t="str">
        <f t="shared" si="1"/>
        <v>OK</v>
      </c>
    </row>
    <row r="42" spans="1:13" ht="24" x14ac:dyDescent="0.25">
      <c r="A42" s="364" t="s">
        <v>723</v>
      </c>
      <c r="B42" s="364" t="s">
        <v>709</v>
      </c>
      <c r="C42" s="365" t="s">
        <v>724</v>
      </c>
      <c r="D42" s="364" t="s">
        <v>2</v>
      </c>
      <c r="E42" s="475">
        <v>1</v>
      </c>
      <c r="F42" s="368">
        <v>2100668</v>
      </c>
      <c r="G42" s="368">
        <f t="shared" si="8"/>
        <v>2100668</v>
      </c>
      <c r="H42" s="368">
        <v>2100668</v>
      </c>
      <c r="I42" s="166">
        <f t="shared" si="4"/>
        <v>2100668</v>
      </c>
      <c r="J42" s="162" t="str">
        <f t="shared" si="0"/>
        <v>OK</v>
      </c>
      <c r="K42" s="368">
        <v>2100668</v>
      </c>
      <c r="L42" s="166">
        <f t="shared" si="2"/>
        <v>2100668</v>
      </c>
      <c r="M42" s="162" t="str">
        <f t="shared" si="1"/>
        <v>OK</v>
      </c>
    </row>
    <row r="43" spans="1:13" ht="24" x14ac:dyDescent="0.25">
      <c r="A43" s="364" t="s">
        <v>725</v>
      </c>
      <c r="B43" s="364" t="s">
        <v>709</v>
      </c>
      <c r="C43" s="365" t="s">
        <v>726</v>
      </c>
      <c r="D43" s="364" t="s">
        <v>2</v>
      </c>
      <c r="E43" s="475">
        <v>1</v>
      </c>
      <c r="F43" s="368">
        <v>1626621</v>
      </c>
      <c r="G43" s="368">
        <f t="shared" si="8"/>
        <v>1626621</v>
      </c>
      <c r="H43" s="368">
        <v>1626621</v>
      </c>
      <c r="I43" s="166">
        <f t="shared" si="4"/>
        <v>1626621</v>
      </c>
      <c r="J43" s="162" t="str">
        <f t="shared" si="0"/>
        <v>OK</v>
      </c>
      <c r="K43" s="368">
        <v>1626621</v>
      </c>
      <c r="L43" s="166">
        <f t="shared" si="2"/>
        <v>1626621</v>
      </c>
      <c r="M43" s="162" t="str">
        <f t="shared" si="1"/>
        <v>OK</v>
      </c>
    </row>
    <row r="44" spans="1:13" ht="24" x14ac:dyDescent="0.25">
      <c r="A44" s="364" t="s">
        <v>727</v>
      </c>
      <c r="B44" s="364" t="s">
        <v>709</v>
      </c>
      <c r="C44" s="365" t="s">
        <v>728</v>
      </c>
      <c r="D44" s="364" t="s">
        <v>93</v>
      </c>
      <c r="E44" s="475">
        <v>51.44</v>
      </c>
      <c r="F44" s="368">
        <v>45621</v>
      </c>
      <c r="G44" s="368">
        <f t="shared" si="8"/>
        <v>2346744</v>
      </c>
      <c r="H44" s="368">
        <v>45621</v>
      </c>
      <c r="I44" s="166">
        <f t="shared" si="4"/>
        <v>2346744</v>
      </c>
      <c r="J44" s="162" t="str">
        <f t="shared" si="0"/>
        <v>OK</v>
      </c>
      <c r="K44" s="368">
        <v>45621</v>
      </c>
      <c r="L44" s="166">
        <f t="shared" si="2"/>
        <v>2346744</v>
      </c>
      <c r="M44" s="162" t="str">
        <f t="shared" si="1"/>
        <v>OK</v>
      </c>
    </row>
    <row r="45" spans="1:13" ht="24" x14ac:dyDescent="0.25">
      <c r="A45" s="364" t="s">
        <v>729</v>
      </c>
      <c r="B45" s="364"/>
      <c r="C45" s="365" t="s">
        <v>730</v>
      </c>
      <c r="D45" s="364" t="s">
        <v>93</v>
      </c>
      <c r="E45" s="475">
        <v>301</v>
      </c>
      <c r="F45" s="367">
        <v>68345</v>
      </c>
      <c r="G45" s="367">
        <f t="shared" si="8"/>
        <v>20571845</v>
      </c>
      <c r="H45" s="367">
        <v>68345</v>
      </c>
      <c r="I45" s="166">
        <f t="shared" si="4"/>
        <v>20571845</v>
      </c>
      <c r="J45" s="162" t="str">
        <f t="shared" si="0"/>
        <v>OK</v>
      </c>
      <c r="K45" s="367">
        <v>68345</v>
      </c>
      <c r="L45" s="166">
        <f t="shared" si="2"/>
        <v>20571845</v>
      </c>
      <c r="M45" s="162" t="str">
        <f t="shared" si="1"/>
        <v>OK</v>
      </c>
    </row>
    <row r="46" spans="1:13" ht="24" x14ac:dyDescent="0.25">
      <c r="A46" s="364" t="s">
        <v>731</v>
      </c>
      <c r="B46" s="364"/>
      <c r="C46" s="365" t="s">
        <v>732</v>
      </c>
      <c r="D46" s="364" t="s">
        <v>93</v>
      </c>
      <c r="E46" s="475">
        <v>127.7</v>
      </c>
      <c r="F46" s="367">
        <v>98664</v>
      </c>
      <c r="G46" s="367">
        <f t="shared" si="8"/>
        <v>12599393</v>
      </c>
      <c r="H46" s="367">
        <v>98664</v>
      </c>
      <c r="I46" s="166">
        <f t="shared" si="4"/>
        <v>12599393</v>
      </c>
      <c r="J46" s="162" t="str">
        <f t="shared" si="0"/>
        <v>OK</v>
      </c>
      <c r="K46" s="367">
        <v>98664</v>
      </c>
      <c r="L46" s="166">
        <f t="shared" si="2"/>
        <v>12599393</v>
      </c>
      <c r="M46" s="162" t="str">
        <f t="shared" si="1"/>
        <v>OK</v>
      </c>
    </row>
    <row r="47" spans="1:13" ht="48" x14ac:dyDescent="0.25">
      <c r="A47" s="364" t="s">
        <v>733</v>
      </c>
      <c r="B47" s="364"/>
      <c r="C47" s="365" t="s">
        <v>734</v>
      </c>
      <c r="D47" s="364" t="s">
        <v>93</v>
      </c>
      <c r="E47" s="475">
        <v>57</v>
      </c>
      <c r="F47" s="367">
        <v>64844</v>
      </c>
      <c r="G47" s="367">
        <f t="shared" si="8"/>
        <v>3696108</v>
      </c>
      <c r="H47" s="367">
        <v>64844</v>
      </c>
      <c r="I47" s="166">
        <f t="shared" si="4"/>
        <v>3696108</v>
      </c>
      <c r="J47" s="162" t="str">
        <f t="shared" si="0"/>
        <v>OK</v>
      </c>
      <c r="K47" s="367">
        <v>64844</v>
      </c>
      <c r="L47" s="166">
        <f t="shared" si="2"/>
        <v>3696108</v>
      </c>
      <c r="M47" s="162" t="str">
        <f t="shared" si="1"/>
        <v>OK</v>
      </c>
    </row>
    <row r="48" spans="1:13" ht="15" x14ac:dyDescent="0.25">
      <c r="A48" s="370"/>
      <c r="B48" s="370"/>
      <c r="C48" s="369" t="s">
        <v>735</v>
      </c>
      <c r="D48" s="370"/>
      <c r="E48" s="476"/>
      <c r="F48" s="372"/>
      <c r="G48" s="372">
        <f>SUM(G32:G47)</f>
        <v>97116837</v>
      </c>
      <c r="H48" s="372"/>
      <c r="I48" s="372">
        <f>SUM(I32:I47)</f>
        <v>97116837</v>
      </c>
      <c r="J48" s="162" t="str">
        <f t="shared" si="0"/>
        <v>OK</v>
      </c>
      <c r="K48" s="372"/>
      <c r="L48" s="372">
        <f>SUM(L32:L47)</f>
        <v>97116837</v>
      </c>
      <c r="M48" s="162" t="str">
        <f t="shared" si="1"/>
        <v>OK</v>
      </c>
    </row>
    <row r="49" spans="1:13" ht="15" x14ac:dyDescent="0.25">
      <c r="A49" s="359" t="s">
        <v>736</v>
      </c>
      <c r="B49" s="359"/>
      <c r="C49" s="360" t="s">
        <v>354</v>
      </c>
      <c r="D49" s="361"/>
      <c r="E49" s="477"/>
      <c r="F49" s="361"/>
      <c r="G49" s="362"/>
      <c r="H49" s="361"/>
      <c r="I49" s="166">
        <f t="shared" si="4"/>
        <v>0</v>
      </c>
      <c r="J49" s="162" t="str">
        <f t="shared" si="0"/>
        <v>OK</v>
      </c>
      <c r="K49" s="361"/>
      <c r="L49" s="166">
        <f t="shared" si="2"/>
        <v>0</v>
      </c>
      <c r="M49" s="162" t="str">
        <f t="shared" si="1"/>
        <v>OK</v>
      </c>
    </row>
    <row r="50" spans="1:13" ht="15" x14ac:dyDescent="0.25">
      <c r="A50" s="364" t="s">
        <v>737</v>
      </c>
      <c r="B50" s="364" t="s">
        <v>738</v>
      </c>
      <c r="C50" s="365" t="s">
        <v>739</v>
      </c>
      <c r="D50" s="364" t="s">
        <v>7</v>
      </c>
      <c r="E50" s="475">
        <v>369</v>
      </c>
      <c r="F50" s="367">
        <v>63618</v>
      </c>
      <c r="G50" s="367">
        <f t="shared" ref="G50:G53" si="9">+ROUND(F50*E50,0)</f>
        <v>23475042</v>
      </c>
      <c r="H50" s="367">
        <v>63618</v>
      </c>
      <c r="I50" s="166">
        <f t="shared" si="4"/>
        <v>23475042</v>
      </c>
      <c r="J50" s="162" t="str">
        <f t="shared" si="0"/>
        <v>OK</v>
      </c>
      <c r="K50" s="367">
        <v>63618</v>
      </c>
      <c r="L50" s="166">
        <f t="shared" si="2"/>
        <v>23475042</v>
      </c>
      <c r="M50" s="162" t="str">
        <f t="shared" si="1"/>
        <v>OK</v>
      </c>
    </row>
    <row r="51" spans="1:13" ht="36" x14ac:dyDescent="0.25">
      <c r="A51" s="364" t="s">
        <v>740</v>
      </c>
      <c r="B51" s="364" t="s">
        <v>741</v>
      </c>
      <c r="C51" s="365" t="s">
        <v>742</v>
      </c>
      <c r="D51" s="364" t="s">
        <v>93</v>
      </c>
      <c r="E51" s="475">
        <v>81</v>
      </c>
      <c r="F51" s="367">
        <v>78734</v>
      </c>
      <c r="G51" s="367">
        <f t="shared" si="9"/>
        <v>6377454</v>
      </c>
      <c r="H51" s="367">
        <v>78734</v>
      </c>
      <c r="I51" s="166">
        <f t="shared" si="4"/>
        <v>6377454</v>
      </c>
      <c r="J51" s="162" t="str">
        <f t="shared" si="0"/>
        <v>OK</v>
      </c>
      <c r="K51" s="367">
        <v>78734</v>
      </c>
      <c r="L51" s="166">
        <f t="shared" si="2"/>
        <v>6377454</v>
      </c>
      <c r="M51" s="162" t="str">
        <f t="shared" si="1"/>
        <v>OK</v>
      </c>
    </row>
    <row r="52" spans="1:13" ht="24" x14ac:dyDescent="0.25">
      <c r="A52" s="364" t="s">
        <v>743</v>
      </c>
      <c r="B52" s="364"/>
      <c r="C52" s="365" t="s">
        <v>744</v>
      </c>
      <c r="D52" s="364" t="s">
        <v>93</v>
      </c>
      <c r="E52" s="475">
        <v>48</v>
      </c>
      <c r="F52" s="367">
        <v>7865</v>
      </c>
      <c r="G52" s="367">
        <f t="shared" si="9"/>
        <v>377520</v>
      </c>
      <c r="H52" s="367">
        <v>7865</v>
      </c>
      <c r="I52" s="166">
        <f t="shared" si="4"/>
        <v>377520</v>
      </c>
      <c r="J52" s="162" t="str">
        <f t="shared" si="0"/>
        <v>OK</v>
      </c>
      <c r="K52" s="367">
        <v>7865</v>
      </c>
      <c r="L52" s="166">
        <f t="shared" si="2"/>
        <v>377520</v>
      </c>
      <c r="M52" s="162" t="str">
        <f t="shared" si="1"/>
        <v>OK</v>
      </c>
    </row>
    <row r="53" spans="1:13" ht="24" x14ac:dyDescent="0.25">
      <c r="A53" s="364" t="s">
        <v>745</v>
      </c>
      <c r="B53" s="364" t="s">
        <v>746</v>
      </c>
      <c r="C53" s="365" t="s">
        <v>747</v>
      </c>
      <c r="D53" s="364" t="s">
        <v>93</v>
      </c>
      <c r="E53" s="475">
        <v>54.2</v>
      </c>
      <c r="F53" s="367">
        <v>68145</v>
      </c>
      <c r="G53" s="367">
        <f t="shared" si="9"/>
        <v>3693459</v>
      </c>
      <c r="H53" s="367">
        <v>68145</v>
      </c>
      <c r="I53" s="166">
        <f t="shared" si="4"/>
        <v>3693459</v>
      </c>
      <c r="J53" s="162" t="str">
        <f t="shared" si="0"/>
        <v>OK</v>
      </c>
      <c r="K53" s="367">
        <v>68145</v>
      </c>
      <c r="L53" s="166">
        <f t="shared" si="2"/>
        <v>3693459</v>
      </c>
      <c r="M53" s="162" t="str">
        <f t="shared" si="1"/>
        <v>OK</v>
      </c>
    </row>
    <row r="54" spans="1:13" ht="15" x14ac:dyDescent="0.25">
      <c r="A54" s="370"/>
      <c r="B54" s="370"/>
      <c r="C54" s="369" t="s">
        <v>748</v>
      </c>
      <c r="D54" s="370"/>
      <c r="E54" s="476"/>
      <c r="F54" s="372"/>
      <c r="G54" s="372">
        <f>SUM(G50:G53)</f>
        <v>33923475</v>
      </c>
      <c r="H54" s="372"/>
      <c r="I54" s="372">
        <f>SUM(I50:I53)</f>
        <v>33923475</v>
      </c>
      <c r="J54" s="162" t="str">
        <f t="shared" si="0"/>
        <v>OK</v>
      </c>
      <c r="K54" s="372"/>
      <c r="L54" s="372">
        <f>SUM(L50:L53)</f>
        <v>33923475</v>
      </c>
      <c r="M54" s="162" t="str">
        <f t="shared" si="1"/>
        <v>OK</v>
      </c>
    </row>
    <row r="55" spans="1:13" ht="15" x14ac:dyDescent="0.25">
      <c r="A55" s="359" t="s">
        <v>749</v>
      </c>
      <c r="B55" s="359"/>
      <c r="C55" s="360" t="s">
        <v>750</v>
      </c>
      <c r="D55" s="361"/>
      <c r="E55" s="477"/>
      <c r="F55" s="361"/>
      <c r="G55" s="362"/>
      <c r="H55" s="361"/>
      <c r="I55" s="166">
        <f t="shared" si="4"/>
        <v>0</v>
      </c>
      <c r="J55" s="162" t="str">
        <f t="shared" si="0"/>
        <v>OK</v>
      </c>
      <c r="K55" s="361"/>
      <c r="L55" s="166">
        <f t="shared" si="2"/>
        <v>0</v>
      </c>
      <c r="M55" s="162" t="str">
        <f t="shared" si="1"/>
        <v>OK</v>
      </c>
    </row>
    <row r="56" spans="1:13" ht="36" x14ac:dyDescent="0.25">
      <c r="A56" s="364" t="s">
        <v>751</v>
      </c>
      <c r="B56" s="364" t="s">
        <v>752</v>
      </c>
      <c r="C56" s="365" t="s">
        <v>753</v>
      </c>
      <c r="D56" s="364" t="s">
        <v>7</v>
      </c>
      <c r="E56" s="475">
        <v>302</v>
      </c>
      <c r="F56" s="367">
        <v>12315</v>
      </c>
      <c r="G56" s="367">
        <f t="shared" ref="G56:G62" si="10">+ROUND(F56*E56,0)</f>
        <v>3719130</v>
      </c>
      <c r="H56" s="367">
        <v>12315</v>
      </c>
      <c r="I56" s="166">
        <f t="shared" si="4"/>
        <v>3719130</v>
      </c>
      <c r="J56" s="162" t="str">
        <f t="shared" si="0"/>
        <v>OK</v>
      </c>
      <c r="K56" s="367">
        <v>12315</v>
      </c>
      <c r="L56" s="166">
        <f t="shared" si="2"/>
        <v>3719130</v>
      </c>
      <c r="M56" s="162" t="str">
        <f t="shared" si="1"/>
        <v>OK</v>
      </c>
    </row>
    <row r="57" spans="1:13" ht="24" x14ac:dyDescent="0.25">
      <c r="A57" s="364" t="s">
        <v>754</v>
      </c>
      <c r="B57" s="364" t="s">
        <v>755</v>
      </c>
      <c r="C57" s="365" t="s">
        <v>756</v>
      </c>
      <c r="D57" s="364" t="s">
        <v>7</v>
      </c>
      <c r="E57" s="475">
        <v>302</v>
      </c>
      <c r="F57" s="367">
        <v>50766</v>
      </c>
      <c r="G57" s="367">
        <f t="shared" si="10"/>
        <v>15331332</v>
      </c>
      <c r="H57" s="367">
        <v>50766</v>
      </c>
      <c r="I57" s="166">
        <f t="shared" si="4"/>
        <v>15331332</v>
      </c>
      <c r="J57" s="162" t="str">
        <f t="shared" si="0"/>
        <v>OK</v>
      </c>
      <c r="K57" s="367">
        <v>50766</v>
      </c>
      <c r="L57" s="166">
        <f t="shared" si="2"/>
        <v>15331332</v>
      </c>
      <c r="M57" s="162" t="str">
        <f t="shared" si="1"/>
        <v>OK</v>
      </c>
    </row>
    <row r="58" spans="1:13" ht="15" x14ac:dyDescent="0.25">
      <c r="A58" s="364" t="s">
        <v>757</v>
      </c>
      <c r="B58" s="364" t="s">
        <v>758</v>
      </c>
      <c r="C58" s="365" t="s">
        <v>759</v>
      </c>
      <c r="D58" s="364" t="s">
        <v>7</v>
      </c>
      <c r="E58" s="475">
        <v>302</v>
      </c>
      <c r="F58" s="367">
        <v>38766</v>
      </c>
      <c r="G58" s="367">
        <f t="shared" si="10"/>
        <v>11707332</v>
      </c>
      <c r="H58" s="367">
        <v>38766</v>
      </c>
      <c r="I58" s="166">
        <f t="shared" si="4"/>
        <v>11707332</v>
      </c>
      <c r="J58" s="162" t="str">
        <f t="shared" si="0"/>
        <v>OK</v>
      </c>
      <c r="K58" s="367">
        <v>38766</v>
      </c>
      <c r="L58" s="166">
        <f t="shared" si="2"/>
        <v>11707332</v>
      </c>
      <c r="M58" s="162" t="str">
        <f t="shared" si="1"/>
        <v>OK</v>
      </c>
    </row>
    <row r="59" spans="1:13" ht="15" x14ac:dyDescent="0.25">
      <c r="A59" s="364" t="s">
        <v>760</v>
      </c>
      <c r="B59" s="364" t="s">
        <v>761</v>
      </c>
      <c r="C59" s="365" t="s">
        <v>762</v>
      </c>
      <c r="D59" s="364" t="s">
        <v>93</v>
      </c>
      <c r="E59" s="475">
        <v>219</v>
      </c>
      <c r="F59" s="367">
        <v>11046</v>
      </c>
      <c r="G59" s="367">
        <f t="shared" si="10"/>
        <v>2419074</v>
      </c>
      <c r="H59" s="367">
        <v>11046</v>
      </c>
      <c r="I59" s="166">
        <f t="shared" si="4"/>
        <v>2419074</v>
      </c>
      <c r="J59" s="162" t="str">
        <f t="shared" si="0"/>
        <v>OK</v>
      </c>
      <c r="K59" s="367">
        <v>11046</v>
      </c>
      <c r="L59" s="166">
        <f t="shared" si="2"/>
        <v>2419074</v>
      </c>
      <c r="M59" s="162" t="str">
        <f t="shared" si="1"/>
        <v>OK</v>
      </c>
    </row>
    <row r="60" spans="1:13" ht="24" x14ac:dyDescent="0.25">
      <c r="A60" s="373" t="s">
        <v>763</v>
      </c>
      <c r="B60" s="373"/>
      <c r="C60" s="365" t="s">
        <v>764</v>
      </c>
      <c r="D60" s="373" t="s">
        <v>7</v>
      </c>
      <c r="E60" s="478">
        <v>74</v>
      </c>
      <c r="F60" s="374">
        <v>250755</v>
      </c>
      <c r="G60" s="374">
        <f t="shared" si="10"/>
        <v>18555870</v>
      </c>
      <c r="H60" s="374">
        <v>250755</v>
      </c>
      <c r="I60" s="166">
        <f t="shared" si="4"/>
        <v>18555870</v>
      </c>
      <c r="J60" s="162" t="str">
        <f t="shared" si="0"/>
        <v>OK</v>
      </c>
      <c r="K60" s="374">
        <v>250755</v>
      </c>
      <c r="L60" s="166">
        <f t="shared" si="2"/>
        <v>18555870</v>
      </c>
      <c r="M60" s="162" t="str">
        <f t="shared" si="1"/>
        <v>OK</v>
      </c>
    </row>
    <row r="61" spans="1:13" ht="15" x14ac:dyDescent="0.25">
      <c r="A61" s="364" t="s">
        <v>765</v>
      </c>
      <c r="B61" s="364"/>
      <c r="C61" s="365" t="s">
        <v>766</v>
      </c>
      <c r="D61" s="364" t="s">
        <v>7</v>
      </c>
      <c r="E61" s="475">
        <v>5</v>
      </c>
      <c r="F61" s="367">
        <v>282450</v>
      </c>
      <c r="G61" s="374">
        <f t="shared" si="10"/>
        <v>1412250</v>
      </c>
      <c r="H61" s="367">
        <v>282450</v>
      </c>
      <c r="I61" s="166">
        <f t="shared" si="4"/>
        <v>1412250</v>
      </c>
      <c r="J61" s="162" t="str">
        <f t="shared" si="0"/>
        <v>OK</v>
      </c>
      <c r="K61" s="367">
        <v>282450</v>
      </c>
      <c r="L61" s="166">
        <f t="shared" si="2"/>
        <v>1412250</v>
      </c>
      <c r="M61" s="162" t="str">
        <f t="shared" si="1"/>
        <v>OK</v>
      </c>
    </row>
    <row r="62" spans="1:13" ht="15" x14ac:dyDescent="0.25">
      <c r="A62" s="364" t="s">
        <v>767</v>
      </c>
      <c r="B62" s="364"/>
      <c r="C62" s="365" t="s">
        <v>768</v>
      </c>
      <c r="D62" s="364" t="s">
        <v>7</v>
      </c>
      <c r="E62" s="475">
        <v>2.5</v>
      </c>
      <c r="F62" s="367">
        <v>49088</v>
      </c>
      <c r="G62" s="367">
        <f t="shared" si="10"/>
        <v>122720</v>
      </c>
      <c r="H62" s="367">
        <v>49088</v>
      </c>
      <c r="I62" s="166">
        <f t="shared" si="4"/>
        <v>122720</v>
      </c>
      <c r="J62" s="162" t="str">
        <f t="shared" si="0"/>
        <v>OK</v>
      </c>
      <c r="K62" s="367">
        <v>49088</v>
      </c>
      <c r="L62" s="166">
        <f t="shared" si="2"/>
        <v>122720</v>
      </c>
      <c r="M62" s="162" t="str">
        <f t="shared" si="1"/>
        <v>OK</v>
      </c>
    </row>
    <row r="63" spans="1:13" ht="15" x14ac:dyDescent="0.25">
      <c r="A63" s="370"/>
      <c r="B63" s="370"/>
      <c r="C63" s="369" t="s">
        <v>769</v>
      </c>
      <c r="D63" s="370"/>
      <c r="E63" s="476"/>
      <c r="F63" s="372"/>
      <c r="G63" s="372">
        <f>SUM(G56:G62)</f>
        <v>53267708</v>
      </c>
      <c r="H63" s="372"/>
      <c r="I63" s="372">
        <f>SUM(I56:I62)</f>
        <v>53267708</v>
      </c>
      <c r="J63" s="162" t="str">
        <f t="shared" si="0"/>
        <v>OK</v>
      </c>
      <c r="K63" s="372"/>
      <c r="L63" s="372">
        <f>SUM(L56:L62)</f>
        <v>53267708</v>
      </c>
      <c r="M63" s="162" t="str">
        <f t="shared" si="1"/>
        <v>OK</v>
      </c>
    </row>
    <row r="64" spans="1:13" ht="15" x14ac:dyDescent="0.25">
      <c r="A64" s="359" t="s">
        <v>770</v>
      </c>
      <c r="B64" s="359"/>
      <c r="C64" s="360" t="s">
        <v>771</v>
      </c>
      <c r="D64" s="361"/>
      <c r="E64" s="477"/>
      <c r="F64" s="361"/>
      <c r="G64" s="362"/>
      <c r="H64" s="361"/>
      <c r="I64" s="166">
        <f t="shared" si="4"/>
        <v>0</v>
      </c>
      <c r="J64" s="162" t="str">
        <f t="shared" si="0"/>
        <v>OK</v>
      </c>
      <c r="K64" s="361"/>
      <c r="L64" s="166">
        <f t="shared" si="2"/>
        <v>0</v>
      </c>
      <c r="M64" s="162" t="str">
        <f t="shared" si="1"/>
        <v>OK</v>
      </c>
    </row>
    <row r="65" spans="1:13" ht="15" x14ac:dyDescent="0.25">
      <c r="A65" s="364" t="s">
        <v>772</v>
      </c>
      <c r="B65" s="364" t="s">
        <v>773</v>
      </c>
      <c r="C65" s="365" t="s">
        <v>774</v>
      </c>
      <c r="D65" s="364" t="s">
        <v>93</v>
      </c>
      <c r="E65" s="475">
        <v>41</v>
      </c>
      <c r="F65" s="367">
        <v>12614</v>
      </c>
      <c r="G65" s="367">
        <f t="shared" ref="G65:G68" si="11">+ROUND(F65*E65,0)</f>
        <v>517174</v>
      </c>
      <c r="H65" s="367">
        <v>12614</v>
      </c>
      <c r="I65" s="166">
        <f t="shared" si="4"/>
        <v>517174</v>
      </c>
      <c r="J65" s="162" t="str">
        <f t="shared" si="0"/>
        <v>OK</v>
      </c>
      <c r="K65" s="367">
        <v>12614</v>
      </c>
      <c r="L65" s="166">
        <f t="shared" si="2"/>
        <v>517174</v>
      </c>
      <c r="M65" s="162" t="str">
        <f t="shared" si="1"/>
        <v>OK</v>
      </c>
    </row>
    <row r="66" spans="1:13" ht="15" x14ac:dyDescent="0.25">
      <c r="A66" s="364" t="s">
        <v>775</v>
      </c>
      <c r="B66" s="364" t="s">
        <v>776</v>
      </c>
      <c r="C66" s="365" t="s">
        <v>777</v>
      </c>
      <c r="D66" s="364" t="s">
        <v>93</v>
      </c>
      <c r="E66" s="475">
        <v>53</v>
      </c>
      <c r="F66" s="367">
        <v>8343</v>
      </c>
      <c r="G66" s="367">
        <f t="shared" si="11"/>
        <v>442179</v>
      </c>
      <c r="H66" s="367">
        <v>8343</v>
      </c>
      <c r="I66" s="166">
        <f t="shared" si="4"/>
        <v>442179</v>
      </c>
      <c r="J66" s="162" t="str">
        <f t="shared" si="0"/>
        <v>OK</v>
      </c>
      <c r="K66" s="367">
        <v>8343</v>
      </c>
      <c r="L66" s="166">
        <f t="shared" si="2"/>
        <v>442179</v>
      </c>
      <c r="M66" s="162" t="str">
        <f t="shared" si="1"/>
        <v>OK</v>
      </c>
    </row>
    <row r="67" spans="1:13" ht="15" x14ac:dyDescent="0.25">
      <c r="A67" s="364" t="s">
        <v>778</v>
      </c>
      <c r="B67" s="364" t="s">
        <v>779</v>
      </c>
      <c r="C67" s="365" t="s">
        <v>780</v>
      </c>
      <c r="D67" s="364" t="s">
        <v>2</v>
      </c>
      <c r="E67" s="475">
        <v>13</v>
      </c>
      <c r="F67" s="367">
        <v>57026</v>
      </c>
      <c r="G67" s="367">
        <f t="shared" si="11"/>
        <v>741338</v>
      </c>
      <c r="H67" s="367">
        <v>57026</v>
      </c>
      <c r="I67" s="166">
        <f t="shared" si="4"/>
        <v>741338</v>
      </c>
      <c r="J67" s="162" t="str">
        <f t="shared" si="0"/>
        <v>OK</v>
      </c>
      <c r="K67" s="367">
        <v>57026</v>
      </c>
      <c r="L67" s="166">
        <f t="shared" si="2"/>
        <v>741338</v>
      </c>
      <c r="M67" s="162" t="str">
        <f t="shared" si="1"/>
        <v>OK</v>
      </c>
    </row>
    <row r="68" spans="1:13" ht="24" x14ac:dyDescent="0.25">
      <c r="A68" s="364" t="s">
        <v>781</v>
      </c>
      <c r="B68" s="364" t="s">
        <v>782</v>
      </c>
      <c r="C68" s="365" t="s">
        <v>783</v>
      </c>
      <c r="D68" s="364" t="s">
        <v>2</v>
      </c>
      <c r="E68" s="475">
        <v>2</v>
      </c>
      <c r="F68" s="368">
        <v>119607</v>
      </c>
      <c r="G68" s="368">
        <f t="shared" si="11"/>
        <v>239214</v>
      </c>
      <c r="H68" s="368">
        <v>119607</v>
      </c>
      <c r="I68" s="166">
        <f t="shared" si="4"/>
        <v>239214</v>
      </c>
      <c r="J68" s="162" t="str">
        <f t="shared" si="0"/>
        <v>OK</v>
      </c>
      <c r="K68" s="368">
        <v>119607</v>
      </c>
      <c r="L68" s="166">
        <f t="shared" si="2"/>
        <v>239214</v>
      </c>
      <c r="M68" s="162" t="str">
        <f t="shared" si="1"/>
        <v>OK</v>
      </c>
    </row>
    <row r="69" spans="1:13" ht="15" x14ac:dyDescent="0.25">
      <c r="A69" s="370"/>
      <c r="B69" s="370"/>
      <c r="C69" s="369" t="s">
        <v>784</v>
      </c>
      <c r="D69" s="370"/>
      <c r="E69" s="476"/>
      <c r="F69" s="372"/>
      <c r="G69" s="372">
        <f>SUM(G65:G68)</f>
        <v>1939905</v>
      </c>
      <c r="H69" s="372"/>
      <c r="I69" s="372">
        <f>SUM(I65:I68)</f>
        <v>1939905</v>
      </c>
      <c r="J69" s="162" t="str">
        <f t="shared" si="0"/>
        <v>OK</v>
      </c>
      <c r="K69" s="372"/>
      <c r="L69" s="372">
        <f>SUM(L65:L68)</f>
        <v>1939905</v>
      </c>
      <c r="M69" s="162" t="str">
        <f t="shared" si="1"/>
        <v>OK</v>
      </c>
    </row>
    <row r="70" spans="1:13" ht="15" x14ac:dyDescent="0.25">
      <c r="A70" s="359" t="s">
        <v>785</v>
      </c>
      <c r="B70" s="359"/>
      <c r="C70" s="360" t="s">
        <v>786</v>
      </c>
      <c r="D70" s="361"/>
      <c r="E70" s="477"/>
      <c r="F70" s="361"/>
      <c r="G70" s="362"/>
      <c r="H70" s="361"/>
      <c r="I70" s="166">
        <f t="shared" si="4"/>
        <v>0</v>
      </c>
      <c r="J70" s="162" t="str">
        <f t="shared" si="0"/>
        <v>OK</v>
      </c>
      <c r="K70" s="361"/>
      <c r="L70" s="166">
        <f t="shared" si="2"/>
        <v>0</v>
      </c>
      <c r="M70" s="162" t="str">
        <f t="shared" si="1"/>
        <v>OK</v>
      </c>
    </row>
    <row r="71" spans="1:13" ht="24" x14ac:dyDescent="0.25">
      <c r="A71" s="364" t="s">
        <v>787</v>
      </c>
      <c r="B71" s="364" t="s">
        <v>788</v>
      </c>
      <c r="C71" s="365" t="s">
        <v>789</v>
      </c>
      <c r="D71" s="364" t="s">
        <v>7</v>
      </c>
      <c r="E71" s="475">
        <v>276</v>
      </c>
      <c r="F71" s="368">
        <v>56073</v>
      </c>
      <c r="G71" s="368">
        <f t="shared" ref="G71" si="12">+ROUND(F71*E71,0)</f>
        <v>15476148</v>
      </c>
      <c r="H71" s="368">
        <v>56073</v>
      </c>
      <c r="I71" s="166">
        <f t="shared" si="4"/>
        <v>15476148</v>
      </c>
      <c r="J71" s="162" t="str">
        <f t="shared" si="0"/>
        <v>OK</v>
      </c>
      <c r="K71" s="368">
        <v>56073</v>
      </c>
      <c r="L71" s="166">
        <f t="shared" si="2"/>
        <v>15476148</v>
      </c>
      <c r="M71" s="162" t="str">
        <f t="shared" si="1"/>
        <v>OK</v>
      </c>
    </row>
    <row r="72" spans="1:13" ht="15" x14ac:dyDescent="0.25">
      <c r="A72" s="370"/>
      <c r="B72" s="370"/>
      <c r="C72" s="369" t="s">
        <v>790</v>
      </c>
      <c r="D72" s="370"/>
      <c r="E72" s="476"/>
      <c r="F72" s="372"/>
      <c r="G72" s="372">
        <f>SUM(G71)</f>
        <v>15476148</v>
      </c>
      <c r="H72" s="372"/>
      <c r="I72" s="372">
        <f>SUM(I71)</f>
        <v>15476148</v>
      </c>
      <c r="J72" s="162" t="str">
        <f t="shared" si="0"/>
        <v>OK</v>
      </c>
      <c r="K72" s="372"/>
      <c r="L72" s="372">
        <f>SUM(L71)</f>
        <v>15476148</v>
      </c>
      <c r="M72" s="162" t="str">
        <f t="shared" si="1"/>
        <v>OK</v>
      </c>
    </row>
    <row r="73" spans="1:13" ht="15" x14ac:dyDescent="0.25">
      <c r="A73" s="359" t="s">
        <v>791</v>
      </c>
      <c r="B73" s="359"/>
      <c r="C73" s="360" t="s">
        <v>792</v>
      </c>
      <c r="D73" s="361"/>
      <c r="E73" s="477"/>
      <c r="F73" s="361"/>
      <c r="G73" s="362"/>
      <c r="H73" s="361"/>
      <c r="I73" s="166">
        <f t="shared" si="4"/>
        <v>0</v>
      </c>
      <c r="J73" s="162" t="str">
        <f t="shared" ref="J73:J136" si="13">+IF(H73&lt;=$F73,"OK","NO OK")</f>
        <v>OK</v>
      </c>
      <c r="K73" s="361"/>
      <c r="L73" s="166">
        <f t="shared" ref="L73:L136" si="14">ROUND($E73*K73,0)</f>
        <v>0</v>
      </c>
      <c r="M73" s="162" t="str">
        <f t="shared" ref="M73:M136" si="15">+IF(K73&lt;=$F73,"OK","NO OK")</f>
        <v>OK</v>
      </c>
    </row>
    <row r="74" spans="1:13" ht="15" x14ac:dyDescent="0.25">
      <c r="A74" s="364" t="s">
        <v>793</v>
      </c>
      <c r="B74" s="364" t="s">
        <v>794</v>
      </c>
      <c r="C74" s="365" t="s">
        <v>795</v>
      </c>
      <c r="D74" s="364" t="s">
        <v>7</v>
      </c>
      <c r="E74" s="475">
        <v>758</v>
      </c>
      <c r="F74" s="368">
        <v>9925</v>
      </c>
      <c r="G74" s="368">
        <f t="shared" ref="G74:G75" si="16">+ROUND(F74*E74,0)</f>
        <v>7523150</v>
      </c>
      <c r="H74" s="368">
        <v>9925</v>
      </c>
      <c r="I74" s="166">
        <f t="shared" ref="I74:I137" si="17">ROUND($E74*H74,0)</f>
        <v>7523150</v>
      </c>
      <c r="J74" s="162" t="str">
        <f t="shared" si="13"/>
        <v>OK</v>
      </c>
      <c r="K74" s="368">
        <v>9925</v>
      </c>
      <c r="L74" s="166">
        <f t="shared" si="14"/>
        <v>7523150</v>
      </c>
      <c r="M74" s="162" t="str">
        <f t="shared" si="15"/>
        <v>OK</v>
      </c>
    </row>
    <row r="75" spans="1:13" ht="15" x14ac:dyDescent="0.25">
      <c r="A75" s="364" t="s">
        <v>796</v>
      </c>
      <c r="B75" s="364" t="s">
        <v>797</v>
      </c>
      <c r="C75" s="365" t="s">
        <v>798</v>
      </c>
      <c r="D75" s="364" t="s">
        <v>7</v>
      </c>
      <c r="E75" s="475">
        <v>230</v>
      </c>
      <c r="F75" s="367">
        <v>12150</v>
      </c>
      <c r="G75" s="367">
        <f t="shared" si="16"/>
        <v>2794500</v>
      </c>
      <c r="H75" s="367">
        <v>12150</v>
      </c>
      <c r="I75" s="166">
        <f t="shared" si="17"/>
        <v>2794500</v>
      </c>
      <c r="J75" s="162" t="str">
        <f t="shared" si="13"/>
        <v>OK</v>
      </c>
      <c r="K75" s="367">
        <v>12150</v>
      </c>
      <c r="L75" s="166">
        <f t="shared" si="14"/>
        <v>2794500</v>
      </c>
      <c r="M75" s="162" t="str">
        <f t="shared" si="15"/>
        <v>OK</v>
      </c>
    </row>
    <row r="76" spans="1:13" ht="15" x14ac:dyDescent="0.25">
      <c r="A76" s="370"/>
      <c r="B76" s="370"/>
      <c r="C76" s="369" t="s">
        <v>799</v>
      </c>
      <c r="D76" s="370"/>
      <c r="E76" s="476"/>
      <c r="F76" s="372"/>
      <c r="G76" s="372">
        <f>SUM(G74:G75)</f>
        <v>10317650</v>
      </c>
      <c r="H76" s="372"/>
      <c r="I76" s="372">
        <f>SUM(I74:I75)</f>
        <v>10317650</v>
      </c>
      <c r="J76" s="162" t="str">
        <f t="shared" si="13"/>
        <v>OK</v>
      </c>
      <c r="K76" s="372"/>
      <c r="L76" s="372">
        <f>SUM(L74:L75)</f>
        <v>10317650</v>
      </c>
      <c r="M76" s="162" t="str">
        <f t="shared" si="15"/>
        <v>OK</v>
      </c>
    </row>
    <row r="77" spans="1:13" ht="15" x14ac:dyDescent="0.25">
      <c r="A77" s="359" t="s">
        <v>800</v>
      </c>
      <c r="B77" s="359"/>
      <c r="C77" s="360" t="s">
        <v>801</v>
      </c>
      <c r="D77" s="361"/>
      <c r="E77" s="477"/>
      <c r="F77" s="361"/>
      <c r="G77" s="362"/>
      <c r="H77" s="361"/>
      <c r="I77" s="166">
        <f t="shared" si="17"/>
        <v>0</v>
      </c>
      <c r="J77" s="162" t="str">
        <f t="shared" si="13"/>
        <v>OK</v>
      </c>
      <c r="K77" s="361"/>
      <c r="L77" s="166">
        <f t="shared" si="14"/>
        <v>0</v>
      </c>
      <c r="M77" s="162" t="str">
        <f t="shared" si="15"/>
        <v>OK</v>
      </c>
    </row>
    <row r="78" spans="1:13" ht="120" x14ac:dyDescent="0.25">
      <c r="A78" s="364" t="s">
        <v>802</v>
      </c>
      <c r="B78" s="364"/>
      <c r="C78" s="365" t="s">
        <v>803</v>
      </c>
      <c r="D78" s="364" t="s">
        <v>2</v>
      </c>
      <c r="E78" s="475">
        <v>2</v>
      </c>
      <c r="F78" s="367">
        <v>1741425</v>
      </c>
      <c r="G78" s="367">
        <f t="shared" ref="G78:G80" si="18">+ROUND(F78*E78,0)</f>
        <v>3482850</v>
      </c>
      <c r="H78" s="367">
        <v>1741425</v>
      </c>
      <c r="I78" s="166">
        <f t="shared" si="17"/>
        <v>3482850</v>
      </c>
      <c r="J78" s="162" t="str">
        <f t="shared" si="13"/>
        <v>OK</v>
      </c>
      <c r="K78" s="367">
        <v>1741425</v>
      </c>
      <c r="L78" s="166">
        <f t="shared" si="14"/>
        <v>3482850</v>
      </c>
      <c r="M78" s="162" t="str">
        <f t="shared" si="15"/>
        <v>OK</v>
      </c>
    </row>
    <row r="79" spans="1:13" ht="15" x14ac:dyDescent="0.25">
      <c r="A79" s="364" t="s">
        <v>804</v>
      </c>
      <c r="B79" s="364"/>
      <c r="C79" s="365" t="s">
        <v>805</v>
      </c>
      <c r="D79" s="364" t="s">
        <v>93</v>
      </c>
      <c r="E79" s="475">
        <v>4.8</v>
      </c>
      <c r="F79" s="367">
        <v>245306</v>
      </c>
      <c r="G79" s="367">
        <f t="shared" si="18"/>
        <v>1177469</v>
      </c>
      <c r="H79" s="367">
        <v>245306</v>
      </c>
      <c r="I79" s="166">
        <f t="shared" si="17"/>
        <v>1177469</v>
      </c>
      <c r="J79" s="162" t="str">
        <f t="shared" si="13"/>
        <v>OK</v>
      </c>
      <c r="K79" s="367">
        <v>245306</v>
      </c>
      <c r="L79" s="166">
        <f t="shared" si="14"/>
        <v>1177469</v>
      </c>
      <c r="M79" s="162" t="str">
        <f t="shared" si="15"/>
        <v>OK</v>
      </c>
    </row>
    <row r="80" spans="1:13" ht="15" x14ac:dyDescent="0.25">
      <c r="A80" s="364" t="s">
        <v>806</v>
      </c>
      <c r="B80" s="364"/>
      <c r="C80" s="365" t="s">
        <v>807</v>
      </c>
      <c r="D80" s="364" t="s">
        <v>2</v>
      </c>
      <c r="E80" s="475">
        <v>9</v>
      </c>
      <c r="F80" s="367">
        <v>92650</v>
      </c>
      <c r="G80" s="367">
        <f t="shared" si="18"/>
        <v>833850</v>
      </c>
      <c r="H80" s="367">
        <v>92650</v>
      </c>
      <c r="I80" s="166">
        <f t="shared" si="17"/>
        <v>833850</v>
      </c>
      <c r="J80" s="162" t="str">
        <f t="shared" si="13"/>
        <v>OK</v>
      </c>
      <c r="K80" s="367">
        <v>92650</v>
      </c>
      <c r="L80" s="166">
        <f t="shared" si="14"/>
        <v>833850</v>
      </c>
      <c r="M80" s="162" t="str">
        <f t="shared" si="15"/>
        <v>OK</v>
      </c>
    </row>
    <row r="81" spans="1:13" ht="15" x14ac:dyDescent="0.25">
      <c r="A81" s="370"/>
      <c r="B81" s="370"/>
      <c r="C81" s="369" t="s">
        <v>808</v>
      </c>
      <c r="D81" s="370"/>
      <c r="E81" s="476"/>
      <c r="F81" s="372"/>
      <c r="G81" s="372">
        <f>SUM(G78:G80)</f>
        <v>5494169</v>
      </c>
      <c r="H81" s="372"/>
      <c r="I81" s="372">
        <f>SUM(I78:I80)</f>
        <v>5494169</v>
      </c>
      <c r="J81" s="162" t="str">
        <f t="shared" si="13"/>
        <v>OK</v>
      </c>
      <c r="K81" s="372"/>
      <c r="L81" s="372">
        <f>SUM(L78:L80)</f>
        <v>5494169</v>
      </c>
      <c r="M81" s="162" t="str">
        <f t="shared" si="15"/>
        <v>OK</v>
      </c>
    </row>
    <row r="82" spans="1:13" ht="15" x14ac:dyDescent="0.25">
      <c r="A82" s="359" t="s">
        <v>809</v>
      </c>
      <c r="B82" s="359"/>
      <c r="C82" s="360" t="s">
        <v>810</v>
      </c>
      <c r="D82" s="361"/>
      <c r="E82" s="477"/>
      <c r="F82" s="361"/>
      <c r="G82" s="362"/>
      <c r="H82" s="361"/>
      <c r="I82" s="166">
        <f t="shared" si="17"/>
        <v>0</v>
      </c>
      <c r="J82" s="162" t="str">
        <f t="shared" si="13"/>
        <v>OK</v>
      </c>
      <c r="K82" s="361"/>
      <c r="L82" s="166">
        <f t="shared" si="14"/>
        <v>0</v>
      </c>
      <c r="M82" s="162" t="str">
        <f t="shared" si="15"/>
        <v>OK</v>
      </c>
    </row>
    <row r="83" spans="1:13" ht="15" x14ac:dyDescent="0.25">
      <c r="A83" s="364" t="s">
        <v>811</v>
      </c>
      <c r="B83" s="364"/>
      <c r="C83" s="365" t="s">
        <v>812</v>
      </c>
      <c r="D83" s="364" t="s">
        <v>7</v>
      </c>
      <c r="E83" s="475">
        <v>21</v>
      </c>
      <c r="F83" s="367">
        <v>367500</v>
      </c>
      <c r="G83" s="367">
        <f t="shared" ref="G83:G87" si="19">+ROUND(F83*E83,0)</f>
        <v>7717500</v>
      </c>
      <c r="H83" s="367">
        <v>367500</v>
      </c>
      <c r="I83" s="166">
        <f t="shared" si="17"/>
        <v>7717500</v>
      </c>
      <c r="J83" s="162" t="str">
        <f t="shared" si="13"/>
        <v>OK</v>
      </c>
      <c r="K83" s="367">
        <v>367500</v>
      </c>
      <c r="L83" s="166">
        <f t="shared" si="14"/>
        <v>7717500</v>
      </c>
      <c r="M83" s="162" t="str">
        <f t="shared" si="15"/>
        <v>OK</v>
      </c>
    </row>
    <row r="84" spans="1:13" ht="15" x14ac:dyDescent="0.25">
      <c r="A84" s="364" t="s">
        <v>813</v>
      </c>
      <c r="B84" s="364"/>
      <c r="C84" s="365" t="s">
        <v>814</v>
      </c>
      <c r="D84" s="364" t="s">
        <v>7</v>
      </c>
      <c r="E84" s="475">
        <v>49</v>
      </c>
      <c r="F84" s="367">
        <v>367500</v>
      </c>
      <c r="G84" s="367">
        <f t="shared" si="19"/>
        <v>18007500</v>
      </c>
      <c r="H84" s="367">
        <v>367500</v>
      </c>
      <c r="I84" s="166">
        <f t="shared" si="17"/>
        <v>18007500</v>
      </c>
      <c r="J84" s="162" t="str">
        <f t="shared" si="13"/>
        <v>OK</v>
      </c>
      <c r="K84" s="367">
        <v>367500</v>
      </c>
      <c r="L84" s="166">
        <f t="shared" si="14"/>
        <v>18007500</v>
      </c>
      <c r="M84" s="162" t="str">
        <f t="shared" si="15"/>
        <v>OK</v>
      </c>
    </row>
    <row r="85" spans="1:13" ht="15" x14ac:dyDescent="0.25">
      <c r="A85" s="364" t="s">
        <v>815</v>
      </c>
      <c r="B85" s="364"/>
      <c r="C85" s="365" t="s">
        <v>816</v>
      </c>
      <c r="D85" s="364" t="s">
        <v>7</v>
      </c>
      <c r="E85" s="475">
        <v>33.5</v>
      </c>
      <c r="F85" s="367">
        <v>367500</v>
      </c>
      <c r="G85" s="367">
        <f t="shared" si="19"/>
        <v>12311250</v>
      </c>
      <c r="H85" s="367">
        <v>367500</v>
      </c>
      <c r="I85" s="166">
        <f t="shared" si="17"/>
        <v>12311250</v>
      </c>
      <c r="J85" s="162" t="str">
        <f t="shared" si="13"/>
        <v>OK</v>
      </c>
      <c r="K85" s="367">
        <v>367500</v>
      </c>
      <c r="L85" s="166">
        <f t="shared" si="14"/>
        <v>12311250</v>
      </c>
      <c r="M85" s="162" t="str">
        <f t="shared" si="15"/>
        <v>OK</v>
      </c>
    </row>
    <row r="86" spans="1:13" ht="15" x14ac:dyDescent="0.25">
      <c r="A86" s="364" t="s">
        <v>817</v>
      </c>
      <c r="B86" s="364"/>
      <c r="C86" s="365" t="s">
        <v>818</v>
      </c>
      <c r="D86" s="364" t="s">
        <v>2</v>
      </c>
      <c r="E86" s="475">
        <v>6</v>
      </c>
      <c r="F86" s="367">
        <v>115238</v>
      </c>
      <c r="G86" s="367">
        <f t="shared" si="19"/>
        <v>691428</v>
      </c>
      <c r="H86" s="367">
        <v>115238</v>
      </c>
      <c r="I86" s="166">
        <f t="shared" si="17"/>
        <v>691428</v>
      </c>
      <c r="J86" s="162" t="str">
        <f t="shared" si="13"/>
        <v>OK</v>
      </c>
      <c r="K86" s="367">
        <v>115238</v>
      </c>
      <c r="L86" s="166">
        <f t="shared" si="14"/>
        <v>691428</v>
      </c>
      <c r="M86" s="162" t="str">
        <f t="shared" si="15"/>
        <v>OK</v>
      </c>
    </row>
    <row r="87" spans="1:13" ht="15" x14ac:dyDescent="0.25">
      <c r="A87" s="364" t="s">
        <v>819</v>
      </c>
      <c r="B87" s="364"/>
      <c r="C87" s="365" t="s">
        <v>820</v>
      </c>
      <c r="D87" s="364" t="s">
        <v>2</v>
      </c>
      <c r="E87" s="475">
        <v>10</v>
      </c>
      <c r="F87" s="367">
        <v>52238</v>
      </c>
      <c r="G87" s="367">
        <f t="shared" si="19"/>
        <v>522380</v>
      </c>
      <c r="H87" s="367">
        <v>52238</v>
      </c>
      <c r="I87" s="166">
        <f t="shared" si="17"/>
        <v>522380</v>
      </c>
      <c r="J87" s="162" t="str">
        <f t="shared" si="13"/>
        <v>OK</v>
      </c>
      <c r="K87" s="367">
        <v>52238</v>
      </c>
      <c r="L87" s="166">
        <f t="shared" si="14"/>
        <v>522380</v>
      </c>
      <c r="M87" s="162" t="str">
        <f t="shared" si="15"/>
        <v>OK</v>
      </c>
    </row>
    <row r="88" spans="1:13" ht="15" x14ac:dyDescent="0.25">
      <c r="A88" s="370"/>
      <c r="B88" s="370"/>
      <c r="C88" s="369" t="s">
        <v>821</v>
      </c>
      <c r="D88" s="370"/>
      <c r="E88" s="476"/>
      <c r="F88" s="372"/>
      <c r="G88" s="372">
        <f>SUM(G83:G87)</f>
        <v>39250058</v>
      </c>
      <c r="H88" s="372"/>
      <c r="I88" s="372">
        <f>SUM(I83:I87)</f>
        <v>39250058</v>
      </c>
      <c r="J88" s="162" t="str">
        <f t="shared" si="13"/>
        <v>OK</v>
      </c>
      <c r="K88" s="372"/>
      <c r="L88" s="372">
        <f>SUM(L83:L87)</f>
        <v>39250058</v>
      </c>
      <c r="M88" s="162" t="str">
        <f t="shared" si="15"/>
        <v>OK</v>
      </c>
    </row>
    <row r="89" spans="1:13" ht="15" x14ac:dyDescent="0.25">
      <c r="A89" s="359" t="s">
        <v>822</v>
      </c>
      <c r="B89" s="359"/>
      <c r="C89" s="360" t="s">
        <v>111</v>
      </c>
      <c r="D89" s="361"/>
      <c r="E89" s="477"/>
      <c r="F89" s="361"/>
      <c r="G89" s="362"/>
      <c r="H89" s="361"/>
      <c r="I89" s="166">
        <f t="shared" si="17"/>
        <v>0</v>
      </c>
      <c r="J89" s="162" t="str">
        <f t="shared" si="13"/>
        <v>OK</v>
      </c>
      <c r="K89" s="361"/>
      <c r="L89" s="166">
        <f t="shared" si="14"/>
        <v>0</v>
      </c>
      <c r="M89" s="162" t="str">
        <f t="shared" si="15"/>
        <v>OK</v>
      </c>
    </row>
    <row r="90" spans="1:13" ht="15" x14ac:dyDescent="0.25">
      <c r="A90" s="364" t="s">
        <v>823</v>
      </c>
      <c r="B90" s="364" t="s">
        <v>824</v>
      </c>
      <c r="C90" s="365" t="s">
        <v>825</v>
      </c>
      <c r="D90" s="364" t="s">
        <v>7</v>
      </c>
      <c r="E90" s="475">
        <v>142</v>
      </c>
      <c r="F90" s="367">
        <v>58503</v>
      </c>
      <c r="G90" s="367">
        <f t="shared" ref="G90:G93" si="20">+ROUND(F90*E90,0)</f>
        <v>8307426</v>
      </c>
      <c r="H90" s="367">
        <v>58503</v>
      </c>
      <c r="I90" s="166">
        <f t="shared" si="17"/>
        <v>8307426</v>
      </c>
      <c r="J90" s="162" t="str">
        <f t="shared" si="13"/>
        <v>OK</v>
      </c>
      <c r="K90" s="367">
        <v>58503</v>
      </c>
      <c r="L90" s="166">
        <f t="shared" si="14"/>
        <v>8307426</v>
      </c>
      <c r="M90" s="162" t="str">
        <f t="shared" si="15"/>
        <v>OK</v>
      </c>
    </row>
    <row r="91" spans="1:13" ht="24" x14ac:dyDescent="0.25">
      <c r="A91" s="364" t="s">
        <v>826</v>
      </c>
      <c r="B91" s="364"/>
      <c r="C91" s="365" t="s">
        <v>827</v>
      </c>
      <c r="D91" s="364" t="s">
        <v>93</v>
      </c>
      <c r="E91" s="475">
        <v>48</v>
      </c>
      <c r="F91" s="368">
        <v>34989</v>
      </c>
      <c r="G91" s="368">
        <f t="shared" si="20"/>
        <v>1679472</v>
      </c>
      <c r="H91" s="368">
        <v>34989</v>
      </c>
      <c r="I91" s="166">
        <f t="shared" si="17"/>
        <v>1679472</v>
      </c>
      <c r="J91" s="162" t="str">
        <f t="shared" si="13"/>
        <v>OK</v>
      </c>
      <c r="K91" s="368">
        <v>34989</v>
      </c>
      <c r="L91" s="166">
        <f t="shared" si="14"/>
        <v>1679472</v>
      </c>
      <c r="M91" s="162" t="str">
        <f t="shared" si="15"/>
        <v>OK</v>
      </c>
    </row>
    <row r="92" spans="1:13" ht="15" x14ac:dyDescent="0.25">
      <c r="A92" s="364" t="s">
        <v>828</v>
      </c>
      <c r="B92" s="364"/>
      <c r="C92" s="365" t="s">
        <v>829</v>
      </c>
      <c r="D92" s="364" t="s">
        <v>93</v>
      </c>
      <c r="E92" s="475">
        <v>48</v>
      </c>
      <c r="F92" s="368">
        <v>59388</v>
      </c>
      <c r="G92" s="368">
        <f t="shared" si="20"/>
        <v>2850624</v>
      </c>
      <c r="H92" s="368">
        <v>59388</v>
      </c>
      <c r="I92" s="166">
        <f t="shared" si="17"/>
        <v>2850624</v>
      </c>
      <c r="J92" s="162" t="str">
        <f t="shared" si="13"/>
        <v>OK</v>
      </c>
      <c r="K92" s="368">
        <v>59388</v>
      </c>
      <c r="L92" s="166">
        <f t="shared" si="14"/>
        <v>2850624</v>
      </c>
      <c r="M92" s="162" t="str">
        <f t="shared" si="15"/>
        <v>OK</v>
      </c>
    </row>
    <row r="93" spans="1:13" ht="15" x14ac:dyDescent="0.25">
      <c r="A93" s="364" t="s">
        <v>830</v>
      </c>
      <c r="B93" s="364"/>
      <c r="C93" s="365" t="s">
        <v>831</v>
      </c>
      <c r="D93" s="364" t="s">
        <v>832</v>
      </c>
      <c r="E93" s="475">
        <v>1</v>
      </c>
      <c r="F93" s="367">
        <v>519750</v>
      </c>
      <c r="G93" s="367">
        <f t="shared" si="20"/>
        <v>519750</v>
      </c>
      <c r="H93" s="367">
        <v>519750</v>
      </c>
      <c r="I93" s="166">
        <f t="shared" si="17"/>
        <v>519750</v>
      </c>
      <c r="J93" s="162" t="str">
        <f t="shared" si="13"/>
        <v>OK</v>
      </c>
      <c r="K93" s="367">
        <v>519750</v>
      </c>
      <c r="L93" s="166">
        <f t="shared" si="14"/>
        <v>519750</v>
      </c>
      <c r="M93" s="162" t="str">
        <f t="shared" si="15"/>
        <v>OK</v>
      </c>
    </row>
    <row r="94" spans="1:13" ht="15" x14ac:dyDescent="0.25">
      <c r="A94" s="370"/>
      <c r="B94" s="370"/>
      <c r="C94" s="369" t="s">
        <v>833</v>
      </c>
      <c r="D94" s="370"/>
      <c r="E94" s="476"/>
      <c r="F94" s="372"/>
      <c r="G94" s="372">
        <f>SUM(G90:G93)</f>
        <v>13357272</v>
      </c>
      <c r="H94" s="166"/>
      <c r="I94" s="372">
        <f>SUM(I90:I93)</f>
        <v>13357272</v>
      </c>
      <c r="J94" s="162" t="str">
        <f t="shared" si="13"/>
        <v>OK</v>
      </c>
      <c r="K94" s="363"/>
      <c r="L94" s="375">
        <f>SUM(L90:L93)</f>
        <v>13357272</v>
      </c>
      <c r="M94" s="162" t="str">
        <f t="shared" si="15"/>
        <v>OK</v>
      </c>
    </row>
    <row r="95" spans="1:13" ht="15" x14ac:dyDescent="0.25">
      <c r="A95" s="359" t="s">
        <v>834</v>
      </c>
      <c r="B95" s="359"/>
      <c r="C95" s="376" t="s">
        <v>255</v>
      </c>
      <c r="D95" s="377"/>
      <c r="E95" s="479"/>
      <c r="F95" s="377"/>
      <c r="G95" s="378"/>
      <c r="H95" s="377"/>
      <c r="I95" s="379">
        <f t="shared" si="17"/>
        <v>0</v>
      </c>
      <c r="J95" s="380" t="str">
        <f t="shared" si="13"/>
        <v>OK</v>
      </c>
      <c r="K95" s="377"/>
      <c r="L95" s="379">
        <f t="shared" si="14"/>
        <v>0</v>
      </c>
      <c r="M95" s="380" t="str">
        <f t="shared" si="15"/>
        <v>OK</v>
      </c>
    </row>
    <row r="96" spans="1:13" ht="15" x14ac:dyDescent="0.25">
      <c r="A96" s="381">
        <v>14.1</v>
      </c>
      <c r="B96" s="381"/>
      <c r="C96" s="382" t="s">
        <v>835</v>
      </c>
      <c r="D96" s="383"/>
      <c r="E96" s="480"/>
      <c r="F96" s="383"/>
      <c r="G96" s="384"/>
      <c r="H96" s="383"/>
      <c r="I96" s="379">
        <f t="shared" si="17"/>
        <v>0</v>
      </c>
      <c r="J96" s="380" t="str">
        <f t="shared" si="13"/>
        <v>OK</v>
      </c>
      <c r="K96" s="383"/>
      <c r="L96" s="379">
        <f t="shared" si="14"/>
        <v>0</v>
      </c>
      <c r="M96" s="380" t="str">
        <f t="shared" si="15"/>
        <v>OK</v>
      </c>
    </row>
    <row r="97" spans="1:13" ht="24" x14ac:dyDescent="0.25">
      <c r="A97" s="364" t="s">
        <v>836</v>
      </c>
      <c r="B97" s="364"/>
      <c r="C97" s="365" t="s">
        <v>837</v>
      </c>
      <c r="D97" s="364" t="s">
        <v>93</v>
      </c>
      <c r="E97" s="475">
        <v>80</v>
      </c>
      <c r="F97" s="367">
        <v>272036</v>
      </c>
      <c r="G97" s="367">
        <f t="shared" ref="G97:G119" si="21">+ROUND(F97*E97,0)</f>
        <v>21762880</v>
      </c>
      <c r="H97" s="367">
        <v>272036</v>
      </c>
      <c r="I97" s="166">
        <f t="shared" si="17"/>
        <v>21762880</v>
      </c>
      <c r="J97" s="380" t="str">
        <f t="shared" si="13"/>
        <v>OK</v>
      </c>
      <c r="K97" s="367">
        <v>272036</v>
      </c>
      <c r="L97" s="166">
        <f t="shared" si="14"/>
        <v>21762880</v>
      </c>
      <c r="M97" s="380" t="str">
        <f t="shared" si="15"/>
        <v>OK</v>
      </c>
    </row>
    <row r="98" spans="1:13" ht="24" x14ac:dyDescent="0.25">
      <c r="A98" s="364" t="s">
        <v>838</v>
      </c>
      <c r="B98" s="364"/>
      <c r="C98" s="365" t="s">
        <v>839</v>
      </c>
      <c r="D98" s="364" t="s">
        <v>2</v>
      </c>
      <c r="E98" s="475">
        <v>1</v>
      </c>
      <c r="F98" s="367">
        <v>209266</v>
      </c>
      <c r="G98" s="367">
        <f t="shared" si="21"/>
        <v>209266</v>
      </c>
      <c r="H98" s="367">
        <v>209266</v>
      </c>
      <c r="I98" s="166">
        <f t="shared" si="17"/>
        <v>209266</v>
      </c>
      <c r="J98" s="380" t="str">
        <f t="shared" si="13"/>
        <v>OK</v>
      </c>
      <c r="K98" s="367">
        <v>209266</v>
      </c>
      <c r="L98" s="166">
        <f t="shared" si="14"/>
        <v>209266</v>
      </c>
      <c r="M98" s="380" t="str">
        <f t="shared" si="15"/>
        <v>OK</v>
      </c>
    </row>
    <row r="99" spans="1:13" ht="96" x14ac:dyDescent="0.25">
      <c r="A99" s="364" t="s">
        <v>840</v>
      </c>
      <c r="B99" s="364"/>
      <c r="C99" s="365" t="s">
        <v>841</v>
      </c>
      <c r="D99" s="364" t="s">
        <v>2</v>
      </c>
      <c r="E99" s="475">
        <v>1</v>
      </c>
      <c r="F99" s="367">
        <v>8273570</v>
      </c>
      <c r="G99" s="367">
        <f t="shared" si="21"/>
        <v>8273570</v>
      </c>
      <c r="H99" s="367">
        <v>8273570</v>
      </c>
      <c r="I99" s="166">
        <f t="shared" si="17"/>
        <v>8273570</v>
      </c>
      <c r="J99" s="380" t="str">
        <f t="shared" si="13"/>
        <v>OK</v>
      </c>
      <c r="K99" s="367">
        <v>8273570</v>
      </c>
      <c r="L99" s="166">
        <f t="shared" si="14"/>
        <v>8273570</v>
      </c>
      <c r="M99" s="380" t="str">
        <f t="shared" si="15"/>
        <v>OK</v>
      </c>
    </row>
    <row r="100" spans="1:13" ht="15" x14ac:dyDescent="0.25">
      <c r="A100" s="364" t="s">
        <v>842</v>
      </c>
      <c r="B100" s="364"/>
      <c r="C100" s="365" t="s">
        <v>843</v>
      </c>
      <c r="D100" s="364" t="s">
        <v>2</v>
      </c>
      <c r="E100" s="475">
        <v>1</v>
      </c>
      <c r="F100" s="367">
        <v>304766</v>
      </c>
      <c r="G100" s="367">
        <f t="shared" si="21"/>
        <v>304766</v>
      </c>
      <c r="H100" s="367">
        <v>304766</v>
      </c>
      <c r="I100" s="166">
        <f t="shared" si="17"/>
        <v>304766</v>
      </c>
      <c r="J100" s="380" t="str">
        <f t="shared" si="13"/>
        <v>OK</v>
      </c>
      <c r="K100" s="367">
        <v>304766</v>
      </c>
      <c r="L100" s="166">
        <f t="shared" si="14"/>
        <v>304766</v>
      </c>
      <c r="M100" s="380" t="str">
        <f t="shared" si="15"/>
        <v>OK</v>
      </c>
    </row>
    <row r="101" spans="1:13" ht="15" x14ac:dyDescent="0.25">
      <c r="A101" s="364" t="s">
        <v>844</v>
      </c>
      <c r="B101" s="364"/>
      <c r="C101" s="365" t="s">
        <v>845</v>
      </c>
      <c r="D101" s="364" t="s">
        <v>2</v>
      </c>
      <c r="E101" s="475">
        <v>2</v>
      </c>
      <c r="F101" s="367">
        <v>415066</v>
      </c>
      <c r="G101" s="367">
        <f t="shared" si="21"/>
        <v>830132</v>
      </c>
      <c r="H101" s="367">
        <v>415066</v>
      </c>
      <c r="I101" s="166">
        <f t="shared" si="17"/>
        <v>830132</v>
      </c>
      <c r="J101" s="380" t="str">
        <f t="shared" si="13"/>
        <v>OK</v>
      </c>
      <c r="K101" s="367">
        <v>415066</v>
      </c>
      <c r="L101" s="166">
        <f t="shared" si="14"/>
        <v>830132</v>
      </c>
      <c r="M101" s="380" t="str">
        <f t="shared" si="15"/>
        <v>OK</v>
      </c>
    </row>
    <row r="102" spans="1:13" ht="15" x14ac:dyDescent="0.25">
      <c r="A102" s="364" t="s">
        <v>846</v>
      </c>
      <c r="B102" s="364"/>
      <c r="C102" s="365" t="s">
        <v>847</v>
      </c>
      <c r="D102" s="364" t="s">
        <v>2</v>
      </c>
      <c r="E102" s="475">
        <v>2</v>
      </c>
      <c r="F102" s="367">
        <v>288366</v>
      </c>
      <c r="G102" s="367">
        <f t="shared" si="21"/>
        <v>576732</v>
      </c>
      <c r="H102" s="367">
        <v>288366</v>
      </c>
      <c r="I102" s="166">
        <f t="shared" si="17"/>
        <v>576732</v>
      </c>
      <c r="J102" s="380" t="str">
        <f t="shared" si="13"/>
        <v>OK</v>
      </c>
      <c r="K102" s="367">
        <v>288366</v>
      </c>
      <c r="L102" s="166">
        <f t="shared" si="14"/>
        <v>576732</v>
      </c>
      <c r="M102" s="380" t="str">
        <f t="shared" si="15"/>
        <v>OK</v>
      </c>
    </row>
    <row r="103" spans="1:13" ht="15" x14ac:dyDescent="0.25">
      <c r="A103" s="364" t="s">
        <v>848</v>
      </c>
      <c r="B103" s="364"/>
      <c r="C103" s="365" t="s">
        <v>849</v>
      </c>
      <c r="D103" s="364" t="s">
        <v>2</v>
      </c>
      <c r="E103" s="475">
        <v>1</v>
      </c>
      <c r="F103" s="367">
        <v>385366</v>
      </c>
      <c r="G103" s="367">
        <f t="shared" si="21"/>
        <v>385366</v>
      </c>
      <c r="H103" s="367">
        <v>385366</v>
      </c>
      <c r="I103" s="166">
        <f t="shared" si="17"/>
        <v>385366</v>
      </c>
      <c r="J103" s="380" t="str">
        <f t="shared" si="13"/>
        <v>OK</v>
      </c>
      <c r="K103" s="367">
        <v>385366</v>
      </c>
      <c r="L103" s="166">
        <f t="shared" si="14"/>
        <v>385366</v>
      </c>
      <c r="M103" s="380" t="str">
        <f t="shared" si="15"/>
        <v>OK</v>
      </c>
    </row>
    <row r="104" spans="1:13" ht="15" x14ac:dyDescent="0.25">
      <c r="A104" s="364" t="s">
        <v>850</v>
      </c>
      <c r="B104" s="364"/>
      <c r="C104" s="365" t="s">
        <v>851</v>
      </c>
      <c r="D104" s="385" t="s">
        <v>2</v>
      </c>
      <c r="E104" s="481">
        <v>1</v>
      </c>
      <c r="F104" s="386">
        <v>119410</v>
      </c>
      <c r="G104" s="386">
        <f t="shared" si="21"/>
        <v>119410</v>
      </c>
      <c r="H104" s="386">
        <v>119410</v>
      </c>
      <c r="I104" s="387">
        <f t="shared" si="17"/>
        <v>119410</v>
      </c>
      <c r="J104" s="388" t="str">
        <f t="shared" si="13"/>
        <v>OK</v>
      </c>
      <c r="K104" s="386">
        <v>119410</v>
      </c>
      <c r="L104" s="387">
        <f t="shared" si="14"/>
        <v>119410</v>
      </c>
      <c r="M104" s="388" t="str">
        <f t="shared" si="15"/>
        <v>OK</v>
      </c>
    </row>
    <row r="105" spans="1:13" ht="15" x14ac:dyDescent="0.25">
      <c r="A105" s="389" t="s">
        <v>852</v>
      </c>
      <c r="B105" s="390"/>
      <c r="C105" s="391" t="s">
        <v>853</v>
      </c>
      <c r="D105" s="392" t="s">
        <v>2</v>
      </c>
      <c r="E105" s="482">
        <v>6</v>
      </c>
      <c r="F105" s="393">
        <v>91285</v>
      </c>
      <c r="G105" s="393">
        <f t="shared" si="21"/>
        <v>547710</v>
      </c>
      <c r="H105" s="393">
        <v>91285</v>
      </c>
      <c r="I105" s="394">
        <f t="shared" si="17"/>
        <v>547710</v>
      </c>
      <c r="J105" s="395" t="str">
        <f t="shared" si="13"/>
        <v>OK</v>
      </c>
      <c r="K105" s="396">
        <v>91285</v>
      </c>
      <c r="L105" s="397">
        <f t="shared" si="14"/>
        <v>547710</v>
      </c>
      <c r="M105" s="398" t="str">
        <f t="shared" si="15"/>
        <v>OK</v>
      </c>
    </row>
    <row r="106" spans="1:13" ht="24" x14ac:dyDescent="0.25">
      <c r="A106" s="399" t="s">
        <v>854</v>
      </c>
      <c r="B106" s="400"/>
      <c r="C106" s="391" t="s">
        <v>855</v>
      </c>
      <c r="D106" s="401" t="s">
        <v>2</v>
      </c>
      <c r="E106" s="483">
        <v>12</v>
      </c>
      <c r="F106" s="402">
        <v>35406</v>
      </c>
      <c r="G106" s="402">
        <f t="shared" si="21"/>
        <v>424872</v>
      </c>
      <c r="H106" s="402">
        <v>35406</v>
      </c>
      <c r="I106" s="387">
        <f t="shared" si="17"/>
        <v>424872</v>
      </c>
      <c r="J106" s="388" t="str">
        <f t="shared" si="13"/>
        <v>OK</v>
      </c>
      <c r="K106" s="403">
        <v>35406</v>
      </c>
      <c r="L106" s="166">
        <f t="shared" si="14"/>
        <v>424872</v>
      </c>
      <c r="M106" s="388" t="str">
        <f t="shared" si="15"/>
        <v>OK</v>
      </c>
    </row>
    <row r="107" spans="1:13" ht="24" x14ac:dyDescent="0.25">
      <c r="A107" s="404" t="s">
        <v>856</v>
      </c>
      <c r="B107" s="405"/>
      <c r="C107" s="365" t="s">
        <v>857</v>
      </c>
      <c r="D107" s="406" t="s">
        <v>2</v>
      </c>
      <c r="E107" s="484">
        <v>53</v>
      </c>
      <c r="F107" s="403">
        <v>21880</v>
      </c>
      <c r="G107" s="403">
        <f t="shared" si="21"/>
        <v>1159640</v>
      </c>
      <c r="H107" s="403">
        <v>21880</v>
      </c>
      <c r="I107" s="166">
        <f t="shared" si="17"/>
        <v>1159640</v>
      </c>
      <c r="J107" s="388" t="str">
        <f t="shared" si="13"/>
        <v>OK</v>
      </c>
      <c r="K107" s="403">
        <v>21880</v>
      </c>
      <c r="L107" s="166">
        <f t="shared" si="14"/>
        <v>1159640</v>
      </c>
      <c r="M107" s="388" t="str">
        <f t="shared" si="15"/>
        <v>OK</v>
      </c>
    </row>
    <row r="108" spans="1:13" ht="15" x14ac:dyDescent="0.25">
      <c r="A108" s="389" t="s">
        <v>858</v>
      </c>
      <c r="B108" s="390"/>
      <c r="C108" s="391" t="s">
        <v>859</v>
      </c>
      <c r="D108" s="389" t="s">
        <v>2</v>
      </c>
      <c r="E108" s="485">
        <v>1</v>
      </c>
      <c r="F108" s="407">
        <v>521220</v>
      </c>
      <c r="G108" s="407">
        <f t="shared" si="21"/>
        <v>521220</v>
      </c>
      <c r="H108" s="407">
        <v>521220</v>
      </c>
      <c r="I108" s="387">
        <f t="shared" si="17"/>
        <v>521220</v>
      </c>
      <c r="J108" s="388" t="str">
        <f t="shared" si="13"/>
        <v>OK</v>
      </c>
      <c r="K108" s="407">
        <v>521220</v>
      </c>
      <c r="L108" s="387">
        <f t="shared" si="14"/>
        <v>521220</v>
      </c>
      <c r="M108" s="388" t="str">
        <f t="shared" si="15"/>
        <v>OK</v>
      </c>
    </row>
    <row r="109" spans="1:13" ht="15" x14ac:dyDescent="0.25">
      <c r="A109" s="364" t="s">
        <v>860</v>
      </c>
      <c r="B109" s="364"/>
      <c r="C109" s="365" t="s">
        <v>861</v>
      </c>
      <c r="D109" s="385" t="s">
        <v>2</v>
      </c>
      <c r="E109" s="481">
        <v>1</v>
      </c>
      <c r="F109" s="386">
        <v>421220</v>
      </c>
      <c r="G109" s="386">
        <f t="shared" si="21"/>
        <v>421220</v>
      </c>
      <c r="H109" s="386">
        <v>421220</v>
      </c>
      <c r="I109" s="408">
        <f t="shared" si="17"/>
        <v>421220</v>
      </c>
      <c r="J109" s="409" t="str">
        <f t="shared" si="13"/>
        <v>OK</v>
      </c>
      <c r="K109" s="386">
        <v>421220</v>
      </c>
      <c r="L109" s="408">
        <f t="shared" si="14"/>
        <v>421220</v>
      </c>
      <c r="M109" s="409" t="str">
        <f t="shared" si="15"/>
        <v>OK</v>
      </c>
    </row>
    <row r="110" spans="1:13" ht="24" x14ac:dyDescent="0.25">
      <c r="A110" s="389" t="s">
        <v>862</v>
      </c>
      <c r="B110" s="390"/>
      <c r="C110" s="410" t="s">
        <v>863</v>
      </c>
      <c r="D110" s="389" t="s">
        <v>93</v>
      </c>
      <c r="E110" s="485">
        <v>4</v>
      </c>
      <c r="F110" s="407">
        <v>58315</v>
      </c>
      <c r="G110" s="407">
        <f t="shared" si="21"/>
        <v>233260</v>
      </c>
      <c r="H110" s="407">
        <v>58315</v>
      </c>
      <c r="I110" s="408">
        <f t="shared" si="17"/>
        <v>233260</v>
      </c>
      <c r="J110" s="409" t="str">
        <f t="shared" si="13"/>
        <v>OK</v>
      </c>
      <c r="K110" s="407">
        <v>58315</v>
      </c>
      <c r="L110" s="408">
        <f t="shared" si="14"/>
        <v>233260</v>
      </c>
      <c r="M110" s="409" t="str">
        <f t="shared" si="15"/>
        <v>OK</v>
      </c>
    </row>
    <row r="111" spans="1:13" ht="24" x14ac:dyDescent="0.25">
      <c r="A111" s="411" t="s">
        <v>864</v>
      </c>
      <c r="B111" s="412"/>
      <c r="C111" s="365" t="s">
        <v>865</v>
      </c>
      <c r="D111" s="413" t="s">
        <v>93</v>
      </c>
      <c r="E111" s="486">
        <v>4</v>
      </c>
      <c r="F111" s="414">
        <v>52825</v>
      </c>
      <c r="G111" s="414">
        <f t="shared" si="21"/>
        <v>211300</v>
      </c>
      <c r="H111" s="414">
        <v>52825</v>
      </c>
      <c r="I111" s="166">
        <f t="shared" si="17"/>
        <v>211300</v>
      </c>
      <c r="J111" s="409" t="str">
        <f t="shared" si="13"/>
        <v>OK</v>
      </c>
      <c r="K111" s="414">
        <v>52825</v>
      </c>
      <c r="L111" s="166">
        <f t="shared" si="14"/>
        <v>211300</v>
      </c>
      <c r="M111" s="409" t="str">
        <f t="shared" si="15"/>
        <v>OK</v>
      </c>
    </row>
    <row r="112" spans="1:13" ht="15" x14ac:dyDescent="0.25">
      <c r="A112" s="411" t="s">
        <v>866</v>
      </c>
      <c r="B112" s="412"/>
      <c r="C112" s="365" t="s">
        <v>867</v>
      </c>
      <c r="D112" s="413" t="s">
        <v>93</v>
      </c>
      <c r="E112" s="486">
        <v>12</v>
      </c>
      <c r="F112" s="414">
        <v>54731</v>
      </c>
      <c r="G112" s="414">
        <f t="shared" si="21"/>
        <v>656772</v>
      </c>
      <c r="H112" s="414">
        <v>54731</v>
      </c>
      <c r="I112" s="166">
        <f t="shared" si="17"/>
        <v>656772</v>
      </c>
      <c r="J112" s="409" t="str">
        <f t="shared" si="13"/>
        <v>OK</v>
      </c>
      <c r="K112" s="414">
        <v>54731</v>
      </c>
      <c r="L112" s="166">
        <f t="shared" si="14"/>
        <v>656772</v>
      </c>
      <c r="M112" s="409" t="str">
        <f t="shared" si="15"/>
        <v>OK</v>
      </c>
    </row>
    <row r="113" spans="1:13" ht="15" x14ac:dyDescent="0.25">
      <c r="A113" s="389" t="s">
        <v>868</v>
      </c>
      <c r="B113" s="390"/>
      <c r="C113" s="410" t="s">
        <v>869</v>
      </c>
      <c r="D113" s="389" t="s">
        <v>93</v>
      </c>
      <c r="E113" s="485">
        <v>4</v>
      </c>
      <c r="F113" s="407">
        <v>100456</v>
      </c>
      <c r="G113" s="407">
        <f t="shared" si="21"/>
        <v>401824</v>
      </c>
      <c r="H113" s="407">
        <v>100456</v>
      </c>
      <c r="I113" s="408">
        <f t="shared" si="17"/>
        <v>401824</v>
      </c>
      <c r="J113" s="409" t="str">
        <f t="shared" si="13"/>
        <v>OK</v>
      </c>
      <c r="K113" s="407">
        <v>100456</v>
      </c>
      <c r="L113" s="408">
        <f t="shared" si="14"/>
        <v>401824</v>
      </c>
      <c r="M113" s="409" t="str">
        <f t="shared" si="15"/>
        <v>OK</v>
      </c>
    </row>
    <row r="114" spans="1:13" ht="15" x14ac:dyDescent="0.25">
      <c r="A114" s="411" t="s">
        <v>870</v>
      </c>
      <c r="B114" s="412"/>
      <c r="C114" s="365" t="s">
        <v>871</v>
      </c>
      <c r="D114" s="413" t="s">
        <v>93</v>
      </c>
      <c r="E114" s="486">
        <v>4</v>
      </c>
      <c r="F114" s="414">
        <v>76488</v>
      </c>
      <c r="G114" s="414">
        <f t="shared" si="21"/>
        <v>305952</v>
      </c>
      <c r="H114" s="414">
        <v>76488</v>
      </c>
      <c r="I114" s="166">
        <f t="shared" si="17"/>
        <v>305952</v>
      </c>
      <c r="J114" s="409" t="str">
        <f t="shared" si="13"/>
        <v>OK</v>
      </c>
      <c r="K114" s="414">
        <v>76488</v>
      </c>
      <c r="L114" s="166">
        <f t="shared" si="14"/>
        <v>305952</v>
      </c>
      <c r="M114" s="409" t="str">
        <f t="shared" si="15"/>
        <v>OK</v>
      </c>
    </row>
    <row r="115" spans="1:13" ht="24" x14ac:dyDescent="0.25">
      <c r="A115" s="389" t="s">
        <v>872</v>
      </c>
      <c r="B115" s="390"/>
      <c r="C115" s="410" t="s">
        <v>873</v>
      </c>
      <c r="D115" s="389" t="s">
        <v>93</v>
      </c>
      <c r="E115" s="485">
        <v>40</v>
      </c>
      <c r="F115" s="407">
        <v>47834</v>
      </c>
      <c r="G115" s="407">
        <f t="shared" si="21"/>
        <v>1913360</v>
      </c>
      <c r="H115" s="407">
        <v>47834</v>
      </c>
      <c r="I115" s="408">
        <f t="shared" si="17"/>
        <v>1913360</v>
      </c>
      <c r="J115" s="409" t="str">
        <f t="shared" si="13"/>
        <v>OK</v>
      </c>
      <c r="K115" s="407">
        <v>47834</v>
      </c>
      <c r="L115" s="408">
        <f t="shared" si="14"/>
        <v>1913360</v>
      </c>
      <c r="M115" s="409" t="str">
        <f t="shared" si="15"/>
        <v>OK</v>
      </c>
    </row>
    <row r="116" spans="1:13" ht="24" x14ac:dyDescent="0.25">
      <c r="A116" s="411" t="s">
        <v>874</v>
      </c>
      <c r="B116" s="412"/>
      <c r="C116" s="365" t="s">
        <v>875</v>
      </c>
      <c r="D116" s="413" t="s">
        <v>2</v>
      </c>
      <c r="E116" s="486">
        <v>20</v>
      </c>
      <c r="F116" s="414">
        <v>162657</v>
      </c>
      <c r="G116" s="414">
        <f t="shared" si="21"/>
        <v>3253140</v>
      </c>
      <c r="H116" s="414">
        <v>162657</v>
      </c>
      <c r="I116" s="166">
        <f t="shared" si="17"/>
        <v>3253140</v>
      </c>
      <c r="J116" s="409" t="str">
        <f t="shared" si="13"/>
        <v>OK</v>
      </c>
      <c r="K116" s="414">
        <v>162657</v>
      </c>
      <c r="L116" s="166">
        <f t="shared" si="14"/>
        <v>3253140</v>
      </c>
      <c r="M116" s="409" t="str">
        <f t="shared" si="15"/>
        <v>OK</v>
      </c>
    </row>
    <row r="117" spans="1:13" ht="15" x14ac:dyDescent="0.25">
      <c r="A117" s="389" t="s">
        <v>876</v>
      </c>
      <c r="B117" s="390"/>
      <c r="C117" s="410" t="s">
        <v>877</v>
      </c>
      <c r="D117" s="389" t="s">
        <v>93</v>
      </c>
      <c r="E117" s="485">
        <v>20</v>
      </c>
      <c r="F117" s="407">
        <v>147515</v>
      </c>
      <c r="G117" s="407">
        <f t="shared" si="21"/>
        <v>2950300</v>
      </c>
      <c r="H117" s="407">
        <v>147515</v>
      </c>
      <c r="I117" s="408">
        <f t="shared" si="17"/>
        <v>2950300</v>
      </c>
      <c r="J117" s="409" t="str">
        <f t="shared" si="13"/>
        <v>OK</v>
      </c>
      <c r="K117" s="407">
        <v>147515</v>
      </c>
      <c r="L117" s="408">
        <f t="shared" si="14"/>
        <v>2950300</v>
      </c>
      <c r="M117" s="409" t="str">
        <f t="shared" si="15"/>
        <v>OK</v>
      </c>
    </row>
    <row r="118" spans="1:13" ht="24" x14ac:dyDescent="0.25">
      <c r="A118" s="411" t="s">
        <v>878</v>
      </c>
      <c r="B118" s="412"/>
      <c r="C118" s="365" t="s">
        <v>879</v>
      </c>
      <c r="D118" s="413" t="s">
        <v>93</v>
      </c>
      <c r="E118" s="486">
        <v>15</v>
      </c>
      <c r="F118" s="414">
        <v>55811</v>
      </c>
      <c r="G118" s="414">
        <f t="shared" si="21"/>
        <v>837165</v>
      </c>
      <c r="H118" s="414">
        <v>55811</v>
      </c>
      <c r="I118" s="166">
        <f t="shared" si="17"/>
        <v>837165</v>
      </c>
      <c r="J118" s="409" t="str">
        <f t="shared" si="13"/>
        <v>OK</v>
      </c>
      <c r="K118" s="414">
        <v>55811</v>
      </c>
      <c r="L118" s="166">
        <f t="shared" si="14"/>
        <v>837165</v>
      </c>
      <c r="M118" s="409" t="str">
        <f t="shared" si="15"/>
        <v>OK</v>
      </c>
    </row>
    <row r="119" spans="1:13" ht="15" x14ac:dyDescent="0.25">
      <c r="A119" s="415" t="s">
        <v>880</v>
      </c>
      <c r="B119" s="416"/>
      <c r="C119" s="365" t="s">
        <v>881</v>
      </c>
      <c r="D119" s="385" t="s">
        <v>2</v>
      </c>
      <c r="E119" s="481">
        <v>4</v>
      </c>
      <c r="F119" s="386">
        <v>147485</v>
      </c>
      <c r="G119" s="386">
        <f t="shared" si="21"/>
        <v>589940</v>
      </c>
      <c r="H119" s="386">
        <v>147485</v>
      </c>
      <c r="I119" s="408">
        <f t="shared" si="17"/>
        <v>589940</v>
      </c>
      <c r="J119" s="409" t="str">
        <f t="shared" si="13"/>
        <v>OK</v>
      </c>
      <c r="K119" s="386">
        <v>147485</v>
      </c>
      <c r="L119" s="408">
        <f t="shared" si="14"/>
        <v>589940</v>
      </c>
      <c r="M119" s="409" t="str">
        <f t="shared" si="15"/>
        <v>OK</v>
      </c>
    </row>
    <row r="120" spans="1:13" ht="15" x14ac:dyDescent="0.25">
      <c r="A120" s="417"/>
      <c r="B120" s="418"/>
      <c r="C120" s="419" t="s">
        <v>882</v>
      </c>
      <c r="D120" s="420"/>
      <c r="E120" s="487"/>
      <c r="F120" s="421"/>
      <c r="G120" s="421">
        <f>SUM(G97:G119)</f>
        <v>46889797</v>
      </c>
      <c r="H120" s="421"/>
      <c r="I120" s="421">
        <f>SUM(I97:I119)</f>
        <v>46889797</v>
      </c>
      <c r="J120" s="409" t="str">
        <f t="shared" si="13"/>
        <v>OK</v>
      </c>
      <c r="K120" s="421"/>
      <c r="L120" s="421">
        <f>SUM(L97:L119)</f>
        <v>46889797</v>
      </c>
      <c r="M120" s="409" t="str">
        <f t="shared" si="15"/>
        <v>OK</v>
      </c>
    </row>
    <row r="121" spans="1:13" ht="15" x14ac:dyDescent="0.25">
      <c r="A121" s="422" t="s">
        <v>883</v>
      </c>
      <c r="B121" s="422"/>
      <c r="C121" s="423" t="s">
        <v>884</v>
      </c>
      <c r="D121" s="424"/>
      <c r="E121" s="488"/>
      <c r="F121" s="424"/>
      <c r="G121" s="425"/>
      <c r="H121" s="424"/>
      <c r="I121" s="408">
        <f t="shared" si="17"/>
        <v>0</v>
      </c>
      <c r="J121" s="409" t="str">
        <f t="shared" si="13"/>
        <v>OK</v>
      </c>
      <c r="K121" s="426"/>
      <c r="L121" s="427">
        <f t="shared" si="14"/>
        <v>0</v>
      </c>
      <c r="M121" s="428" t="str">
        <f t="shared" si="15"/>
        <v>OK</v>
      </c>
    </row>
    <row r="122" spans="1:13" ht="60" x14ac:dyDescent="0.25">
      <c r="A122" s="364" t="s">
        <v>885</v>
      </c>
      <c r="B122" s="364"/>
      <c r="C122" s="365" t="s">
        <v>886</v>
      </c>
      <c r="D122" s="364" t="s">
        <v>2</v>
      </c>
      <c r="E122" s="475">
        <v>43</v>
      </c>
      <c r="F122" s="367">
        <v>90618</v>
      </c>
      <c r="G122" s="367">
        <f t="shared" ref="G122:G146" si="22">+ROUND(F122*E122,0)</f>
        <v>3896574</v>
      </c>
      <c r="H122" s="367">
        <v>90618</v>
      </c>
      <c r="I122" s="166">
        <f t="shared" si="17"/>
        <v>3896574</v>
      </c>
      <c r="J122" s="428" t="str">
        <f t="shared" si="13"/>
        <v>OK</v>
      </c>
      <c r="K122" s="367">
        <v>90618</v>
      </c>
      <c r="L122" s="166">
        <f t="shared" si="14"/>
        <v>3896574</v>
      </c>
      <c r="M122" s="428" t="str">
        <f t="shared" si="15"/>
        <v>OK</v>
      </c>
    </row>
    <row r="123" spans="1:13" ht="15" x14ac:dyDescent="0.25">
      <c r="A123" s="364" t="s">
        <v>887</v>
      </c>
      <c r="B123" s="364"/>
      <c r="C123" s="365" t="s">
        <v>888</v>
      </c>
      <c r="D123" s="364" t="s">
        <v>2</v>
      </c>
      <c r="E123" s="475">
        <v>5</v>
      </c>
      <c r="F123" s="367">
        <v>112122</v>
      </c>
      <c r="G123" s="367">
        <f t="shared" si="22"/>
        <v>560610</v>
      </c>
      <c r="H123" s="367">
        <v>112122</v>
      </c>
      <c r="I123" s="166">
        <f t="shared" si="17"/>
        <v>560610</v>
      </c>
      <c r="J123" s="428" t="str">
        <f t="shared" si="13"/>
        <v>OK</v>
      </c>
      <c r="K123" s="367">
        <v>112122</v>
      </c>
      <c r="L123" s="166">
        <f t="shared" si="14"/>
        <v>560610</v>
      </c>
      <c r="M123" s="428" t="str">
        <f t="shared" si="15"/>
        <v>OK</v>
      </c>
    </row>
    <row r="124" spans="1:13" ht="60" x14ac:dyDescent="0.25">
      <c r="A124" s="364" t="s">
        <v>889</v>
      </c>
      <c r="B124" s="364"/>
      <c r="C124" s="365" t="s">
        <v>890</v>
      </c>
      <c r="D124" s="364" t="s">
        <v>2</v>
      </c>
      <c r="E124" s="475">
        <v>5</v>
      </c>
      <c r="F124" s="367">
        <v>82463</v>
      </c>
      <c r="G124" s="367">
        <f t="shared" si="22"/>
        <v>412315</v>
      </c>
      <c r="H124" s="367">
        <v>82463</v>
      </c>
      <c r="I124" s="166">
        <f t="shared" si="17"/>
        <v>412315</v>
      </c>
      <c r="J124" s="428" t="str">
        <f t="shared" si="13"/>
        <v>OK</v>
      </c>
      <c r="K124" s="367">
        <v>82463</v>
      </c>
      <c r="L124" s="166">
        <f t="shared" si="14"/>
        <v>412315</v>
      </c>
      <c r="M124" s="428" t="str">
        <f t="shared" si="15"/>
        <v>OK</v>
      </c>
    </row>
    <row r="125" spans="1:13" ht="72" x14ac:dyDescent="0.25">
      <c r="A125" s="364" t="s">
        <v>891</v>
      </c>
      <c r="B125" s="364"/>
      <c r="C125" s="365" t="s">
        <v>892</v>
      </c>
      <c r="D125" s="364" t="s">
        <v>2</v>
      </c>
      <c r="E125" s="475">
        <v>5</v>
      </c>
      <c r="F125" s="367">
        <v>68376</v>
      </c>
      <c r="G125" s="367">
        <f t="shared" si="22"/>
        <v>341880</v>
      </c>
      <c r="H125" s="367">
        <v>68376</v>
      </c>
      <c r="I125" s="166">
        <f t="shared" si="17"/>
        <v>341880</v>
      </c>
      <c r="J125" s="428" t="str">
        <f t="shared" si="13"/>
        <v>OK</v>
      </c>
      <c r="K125" s="367">
        <v>68376</v>
      </c>
      <c r="L125" s="166">
        <f t="shared" si="14"/>
        <v>341880</v>
      </c>
      <c r="M125" s="428" t="str">
        <f t="shared" si="15"/>
        <v>OK</v>
      </c>
    </row>
    <row r="126" spans="1:13" ht="15" x14ac:dyDescent="0.25">
      <c r="A126" s="364" t="s">
        <v>893</v>
      </c>
      <c r="B126" s="364"/>
      <c r="C126" s="365" t="s">
        <v>894</v>
      </c>
      <c r="D126" s="364" t="s">
        <v>2</v>
      </c>
      <c r="E126" s="475">
        <v>4</v>
      </c>
      <c r="F126" s="367">
        <v>86130</v>
      </c>
      <c r="G126" s="367">
        <f t="shared" si="22"/>
        <v>344520</v>
      </c>
      <c r="H126" s="367">
        <v>86130</v>
      </c>
      <c r="I126" s="166">
        <f t="shared" si="17"/>
        <v>344520</v>
      </c>
      <c r="J126" s="428" t="str">
        <f t="shared" si="13"/>
        <v>OK</v>
      </c>
      <c r="K126" s="367">
        <v>86130</v>
      </c>
      <c r="L126" s="166">
        <f t="shared" si="14"/>
        <v>344520</v>
      </c>
      <c r="M126" s="428" t="str">
        <f t="shared" si="15"/>
        <v>OK</v>
      </c>
    </row>
    <row r="127" spans="1:13" ht="60" x14ac:dyDescent="0.25">
      <c r="A127" s="364" t="s">
        <v>895</v>
      </c>
      <c r="B127" s="364"/>
      <c r="C127" s="365" t="s">
        <v>896</v>
      </c>
      <c r="D127" s="364" t="s">
        <v>2</v>
      </c>
      <c r="E127" s="475">
        <v>62</v>
      </c>
      <c r="F127" s="367">
        <v>96095</v>
      </c>
      <c r="G127" s="367">
        <f t="shared" si="22"/>
        <v>5957890</v>
      </c>
      <c r="H127" s="367">
        <v>96095</v>
      </c>
      <c r="I127" s="166">
        <f t="shared" si="17"/>
        <v>5957890</v>
      </c>
      <c r="J127" s="428" t="str">
        <f t="shared" si="13"/>
        <v>OK</v>
      </c>
      <c r="K127" s="367">
        <v>96095</v>
      </c>
      <c r="L127" s="166">
        <f t="shared" si="14"/>
        <v>5957890</v>
      </c>
      <c r="M127" s="428" t="str">
        <f t="shared" si="15"/>
        <v>OK</v>
      </c>
    </row>
    <row r="128" spans="1:13" ht="24" x14ac:dyDescent="0.25">
      <c r="A128" s="364" t="s">
        <v>897</v>
      </c>
      <c r="B128" s="364"/>
      <c r="C128" s="365" t="s">
        <v>898</v>
      </c>
      <c r="D128" s="364" t="s">
        <v>2</v>
      </c>
      <c r="E128" s="475">
        <v>36</v>
      </c>
      <c r="F128" s="367">
        <v>164771</v>
      </c>
      <c r="G128" s="367">
        <f t="shared" si="22"/>
        <v>5931756</v>
      </c>
      <c r="H128" s="367">
        <v>164771</v>
      </c>
      <c r="I128" s="166">
        <f t="shared" si="17"/>
        <v>5931756</v>
      </c>
      <c r="J128" s="428" t="str">
        <f t="shared" si="13"/>
        <v>OK</v>
      </c>
      <c r="K128" s="367">
        <v>164771</v>
      </c>
      <c r="L128" s="166">
        <f t="shared" si="14"/>
        <v>5931756</v>
      </c>
      <c r="M128" s="428" t="str">
        <f t="shared" si="15"/>
        <v>OK</v>
      </c>
    </row>
    <row r="129" spans="1:13" ht="24" x14ac:dyDescent="0.25">
      <c r="A129" s="364" t="s">
        <v>899</v>
      </c>
      <c r="B129" s="364"/>
      <c r="C129" s="365" t="s">
        <v>900</v>
      </c>
      <c r="D129" s="364" t="s">
        <v>2</v>
      </c>
      <c r="E129" s="475">
        <v>2</v>
      </c>
      <c r="F129" s="367">
        <v>207295</v>
      </c>
      <c r="G129" s="367">
        <f t="shared" si="22"/>
        <v>414590</v>
      </c>
      <c r="H129" s="367">
        <v>207295</v>
      </c>
      <c r="I129" s="166">
        <f t="shared" si="17"/>
        <v>414590</v>
      </c>
      <c r="J129" s="428" t="str">
        <f t="shared" si="13"/>
        <v>OK</v>
      </c>
      <c r="K129" s="367">
        <v>207295</v>
      </c>
      <c r="L129" s="166">
        <f t="shared" si="14"/>
        <v>414590</v>
      </c>
      <c r="M129" s="428" t="str">
        <f t="shared" si="15"/>
        <v>OK</v>
      </c>
    </row>
    <row r="130" spans="1:13" ht="24" x14ac:dyDescent="0.25">
      <c r="A130" s="364" t="s">
        <v>901</v>
      </c>
      <c r="B130" s="364"/>
      <c r="C130" s="365" t="s">
        <v>902</v>
      </c>
      <c r="D130" s="364" t="s">
        <v>2</v>
      </c>
      <c r="E130" s="475">
        <v>4</v>
      </c>
      <c r="F130" s="367">
        <v>129873</v>
      </c>
      <c r="G130" s="367">
        <f t="shared" si="22"/>
        <v>519492</v>
      </c>
      <c r="H130" s="367">
        <v>129873</v>
      </c>
      <c r="I130" s="166">
        <f t="shared" si="17"/>
        <v>519492</v>
      </c>
      <c r="J130" s="428" t="str">
        <f t="shared" si="13"/>
        <v>OK</v>
      </c>
      <c r="K130" s="367">
        <v>129873</v>
      </c>
      <c r="L130" s="166">
        <f t="shared" si="14"/>
        <v>519492</v>
      </c>
      <c r="M130" s="428" t="str">
        <f t="shared" si="15"/>
        <v>OK</v>
      </c>
    </row>
    <row r="131" spans="1:13" ht="24" x14ac:dyDescent="0.25">
      <c r="A131" s="429" t="s">
        <v>885</v>
      </c>
      <c r="B131" s="429"/>
      <c r="C131" s="365" t="s">
        <v>903</v>
      </c>
      <c r="D131" s="364" t="s">
        <v>2</v>
      </c>
      <c r="E131" s="475">
        <v>2</v>
      </c>
      <c r="F131" s="367">
        <v>193954</v>
      </c>
      <c r="G131" s="367">
        <f t="shared" si="22"/>
        <v>387908</v>
      </c>
      <c r="H131" s="367">
        <v>193954</v>
      </c>
      <c r="I131" s="166">
        <f t="shared" si="17"/>
        <v>387908</v>
      </c>
      <c r="J131" s="428" t="str">
        <f t="shared" si="13"/>
        <v>OK</v>
      </c>
      <c r="K131" s="367">
        <v>193954</v>
      </c>
      <c r="L131" s="166">
        <f t="shared" si="14"/>
        <v>387908</v>
      </c>
      <c r="M131" s="428" t="str">
        <f t="shared" si="15"/>
        <v>OK</v>
      </c>
    </row>
    <row r="132" spans="1:13" ht="24" x14ac:dyDescent="0.25">
      <c r="A132" s="364" t="s">
        <v>904</v>
      </c>
      <c r="B132" s="364"/>
      <c r="C132" s="365" t="s">
        <v>905</v>
      </c>
      <c r="D132" s="364" t="s">
        <v>2</v>
      </c>
      <c r="E132" s="475">
        <v>36</v>
      </c>
      <c r="F132" s="367">
        <v>66087</v>
      </c>
      <c r="G132" s="367">
        <f t="shared" si="22"/>
        <v>2379132</v>
      </c>
      <c r="H132" s="367">
        <v>66087</v>
      </c>
      <c r="I132" s="166">
        <f t="shared" si="17"/>
        <v>2379132</v>
      </c>
      <c r="J132" s="428" t="str">
        <f t="shared" si="13"/>
        <v>OK</v>
      </c>
      <c r="K132" s="367">
        <v>66087</v>
      </c>
      <c r="L132" s="166">
        <f t="shared" si="14"/>
        <v>2379132</v>
      </c>
      <c r="M132" s="428" t="str">
        <f t="shared" si="15"/>
        <v>OK</v>
      </c>
    </row>
    <row r="133" spans="1:13" ht="24" x14ac:dyDescent="0.25">
      <c r="A133" s="364" t="s">
        <v>906</v>
      </c>
      <c r="B133" s="364"/>
      <c r="C133" s="365" t="s">
        <v>907</v>
      </c>
      <c r="D133" s="364" t="s">
        <v>2</v>
      </c>
      <c r="E133" s="475">
        <v>6</v>
      </c>
      <c r="F133" s="367">
        <v>77013</v>
      </c>
      <c r="G133" s="367">
        <f t="shared" si="22"/>
        <v>462078</v>
      </c>
      <c r="H133" s="367">
        <v>77013</v>
      </c>
      <c r="I133" s="166">
        <f t="shared" si="17"/>
        <v>462078</v>
      </c>
      <c r="J133" s="428" t="str">
        <f t="shared" si="13"/>
        <v>OK</v>
      </c>
      <c r="K133" s="367">
        <v>77013</v>
      </c>
      <c r="L133" s="166">
        <f t="shared" si="14"/>
        <v>462078</v>
      </c>
      <c r="M133" s="428" t="str">
        <f t="shared" si="15"/>
        <v>OK</v>
      </c>
    </row>
    <row r="134" spans="1:13" ht="24" x14ac:dyDescent="0.25">
      <c r="A134" s="364" t="s">
        <v>908</v>
      </c>
      <c r="B134" s="364"/>
      <c r="C134" s="365" t="s">
        <v>909</v>
      </c>
      <c r="D134" s="364" t="s">
        <v>2</v>
      </c>
      <c r="E134" s="475">
        <v>6</v>
      </c>
      <c r="F134" s="367">
        <v>111991</v>
      </c>
      <c r="G134" s="367">
        <f t="shared" si="22"/>
        <v>671946</v>
      </c>
      <c r="H134" s="367">
        <v>111991</v>
      </c>
      <c r="I134" s="166">
        <f t="shared" si="17"/>
        <v>671946</v>
      </c>
      <c r="J134" s="428" t="str">
        <f t="shared" si="13"/>
        <v>OK</v>
      </c>
      <c r="K134" s="367">
        <v>111991</v>
      </c>
      <c r="L134" s="166">
        <f t="shared" si="14"/>
        <v>671946</v>
      </c>
      <c r="M134" s="428" t="str">
        <f t="shared" si="15"/>
        <v>OK</v>
      </c>
    </row>
    <row r="135" spans="1:13" ht="24" x14ac:dyDescent="0.25">
      <c r="A135" s="364" t="s">
        <v>910</v>
      </c>
      <c r="B135" s="364"/>
      <c r="C135" s="365" t="s">
        <v>911</v>
      </c>
      <c r="D135" s="364" t="s">
        <v>2</v>
      </c>
      <c r="E135" s="475">
        <v>5</v>
      </c>
      <c r="F135" s="367">
        <v>206857</v>
      </c>
      <c r="G135" s="367">
        <f t="shared" si="22"/>
        <v>1034285</v>
      </c>
      <c r="H135" s="367">
        <v>206857</v>
      </c>
      <c r="I135" s="166">
        <f t="shared" si="17"/>
        <v>1034285</v>
      </c>
      <c r="J135" s="428" t="str">
        <f t="shared" si="13"/>
        <v>OK</v>
      </c>
      <c r="K135" s="367">
        <v>206857</v>
      </c>
      <c r="L135" s="166">
        <f t="shared" si="14"/>
        <v>1034285</v>
      </c>
      <c r="M135" s="428" t="str">
        <f t="shared" si="15"/>
        <v>OK</v>
      </c>
    </row>
    <row r="136" spans="1:13" ht="15" x14ac:dyDescent="0.25">
      <c r="A136" s="364" t="s">
        <v>912</v>
      </c>
      <c r="B136" s="364"/>
      <c r="C136" s="365" t="s">
        <v>913</v>
      </c>
      <c r="D136" s="364" t="s">
        <v>2</v>
      </c>
      <c r="E136" s="475">
        <v>7</v>
      </c>
      <c r="F136" s="367">
        <v>179904</v>
      </c>
      <c r="G136" s="367">
        <f t="shared" si="22"/>
        <v>1259328</v>
      </c>
      <c r="H136" s="367">
        <v>179904</v>
      </c>
      <c r="I136" s="166">
        <f t="shared" si="17"/>
        <v>1259328</v>
      </c>
      <c r="J136" s="428" t="str">
        <f t="shared" si="13"/>
        <v>OK</v>
      </c>
      <c r="K136" s="367">
        <v>179904</v>
      </c>
      <c r="L136" s="166">
        <f t="shared" si="14"/>
        <v>1259328</v>
      </c>
      <c r="M136" s="428" t="str">
        <f t="shared" si="15"/>
        <v>OK</v>
      </c>
    </row>
    <row r="137" spans="1:13" ht="15" x14ac:dyDescent="0.25">
      <c r="A137" s="364" t="s">
        <v>914</v>
      </c>
      <c r="B137" s="364"/>
      <c r="C137" s="365" t="s">
        <v>915</v>
      </c>
      <c r="D137" s="364" t="s">
        <v>2</v>
      </c>
      <c r="E137" s="475">
        <v>2</v>
      </c>
      <c r="F137" s="367">
        <v>242048</v>
      </c>
      <c r="G137" s="367">
        <f t="shared" si="22"/>
        <v>484096</v>
      </c>
      <c r="H137" s="367">
        <v>242048</v>
      </c>
      <c r="I137" s="166">
        <f t="shared" si="17"/>
        <v>484096</v>
      </c>
      <c r="J137" s="428" t="str">
        <f t="shared" ref="J137:J163" si="23">+IF(H137&lt;=$F137,"OK","NO OK")</f>
        <v>OK</v>
      </c>
      <c r="K137" s="367">
        <v>242048</v>
      </c>
      <c r="L137" s="166">
        <f t="shared" ref="L137:L160" si="24">ROUND($E137*K137,0)</f>
        <v>484096</v>
      </c>
      <c r="M137" s="428" t="str">
        <f t="shared" ref="M137:M163" si="25">+IF(K137&lt;=$F137,"OK","NO OK")</f>
        <v>OK</v>
      </c>
    </row>
    <row r="138" spans="1:13" ht="15" x14ac:dyDescent="0.25">
      <c r="A138" s="364" t="s">
        <v>916</v>
      </c>
      <c r="B138" s="364"/>
      <c r="C138" s="365" t="s">
        <v>917</v>
      </c>
      <c r="D138" s="364" t="s">
        <v>2</v>
      </c>
      <c r="E138" s="475">
        <v>2</v>
      </c>
      <c r="F138" s="367">
        <v>250816</v>
      </c>
      <c r="G138" s="367">
        <f t="shared" si="22"/>
        <v>501632</v>
      </c>
      <c r="H138" s="367">
        <v>250816</v>
      </c>
      <c r="I138" s="166">
        <f t="shared" ref="I138:I160" si="26">ROUND($E138*H138,0)</f>
        <v>501632</v>
      </c>
      <c r="J138" s="428" t="str">
        <f t="shared" si="23"/>
        <v>OK</v>
      </c>
      <c r="K138" s="367">
        <v>250816</v>
      </c>
      <c r="L138" s="166">
        <f t="shared" si="24"/>
        <v>501632</v>
      </c>
      <c r="M138" s="428" t="str">
        <f t="shared" si="25"/>
        <v>OK</v>
      </c>
    </row>
    <row r="139" spans="1:13" ht="15" x14ac:dyDescent="0.25">
      <c r="A139" s="364" t="s">
        <v>918</v>
      </c>
      <c r="B139" s="364"/>
      <c r="C139" s="365" t="s">
        <v>919</v>
      </c>
      <c r="D139" s="364" t="s">
        <v>2</v>
      </c>
      <c r="E139" s="475">
        <v>1</v>
      </c>
      <c r="F139" s="367">
        <v>458698</v>
      </c>
      <c r="G139" s="367">
        <f t="shared" si="22"/>
        <v>458698</v>
      </c>
      <c r="H139" s="367">
        <v>458698</v>
      </c>
      <c r="I139" s="166">
        <f t="shared" si="26"/>
        <v>458698</v>
      </c>
      <c r="J139" s="428" t="str">
        <f t="shared" si="23"/>
        <v>OK</v>
      </c>
      <c r="K139" s="367">
        <v>458698</v>
      </c>
      <c r="L139" s="166">
        <f t="shared" si="24"/>
        <v>458698</v>
      </c>
      <c r="M139" s="428" t="str">
        <f t="shared" si="25"/>
        <v>OK</v>
      </c>
    </row>
    <row r="140" spans="1:13" ht="36" x14ac:dyDescent="0.25">
      <c r="A140" s="364" t="s">
        <v>920</v>
      </c>
      <c r="B140" s="364"/>
      <c r="C140" s="365" t="s">
        <v>921</v>
      </c>
      <c r="D140" s="364" t="s">
        <v>2</v>
      </c>
      <c r="E140" s="475">
        <v>25</v>
      </c>
      <c r="F140" s="367">
        <v>402768</v>
      </c>
      <c r="G140" s="367">
        <f t="shared" si="22"/>
        <v>10069200</v>
      </c>
      <c r="H140" s="367">
        <v>402768</v>
      </c>
      <c r="I140" s="166">
        <f t="shared" si="26"/>
        <v>10069200</v>
      </c>
      <c r="J140" s="428" t="str">
        <f t="shared" si="23"/>
        <v>OK</v>
      </c>
      <c r="K140" s="367">
        <v>402768</v>
      </c>
      <c r="L140" s="166">
        <f t="shared" si="24"/>
        <v>10069200</v>
      </c>
      <c r="M140" s="428" t="str">
        <f t="shared" si="25"/>
        <v>OK</v>
      </c>
    </row>
    <row r="141" spans="1:13" ht="36" x14ac:dyDescent="0.25">
      <c r="A141" s="429" t="s">
        <v>922</v>
      </c>
      <c r="B141" s="429"/>
      <c r="C141" s="365" t="s">
        <v>923</v>
      </c>
      <c r="D141" s="364" t="s">
        <v>2</v>
      </c>
      <c r="E141" s="475">
        <v>13</v>
      </c>
      <c r="F141" s="367">
        <v>251409</v>
      </c>
      <c r="G141" s="367">
        <f t="shared" si="22"/>
        <v>3268317</v>
      </c>
      <c r="H141" s="367">
        <v>251409</v>
      </c>
      <c r="I141" s="166">
        <f t="shared" si="26"/>
        <v>3268317</v>
      </c>
      <c r="J141" s="428" t="str">
        <f t="shared" si="23"/>
        <v>OK</v>
      </c>
      <c r="K141" s="367">
        <v>251409</v>
      </c>
      <c r="L141" s="166">
        <f t="shared" si="24"/>
        <v>3268317</v>
      </c>
      <c r="M141" s="428" t="str">
        <f t="shared" si="25"/>
        <v>OK</v>
      </c>
    </row>
    <row r="142" spans="1:13" ht="24" x14ac:dyDescent="0.25">
      <c r="A142" s="364" t="s">
        <v>924</v>
      </c>
      <c r="B142" s="364"/>
      <c r="C142" s="365" t="s">
        <v>925</v>
      </c>
      <c r="D142" s="364" t="s">
        <v>2</v>
      </c>
      <c r="E142" s="475">
        <v>8</v>
      </c>
      <c r="F142" s="367">
        <v>251409</v>
      </c>
      <c r="G142" s="367">
        <f t="shared" si="22"/>
        <v>2011272</v>
      </c>
      <c r="H142" s="367">
        <v>251409</v>
      </c>
      <c r="I142" s="166">
        <f t="shared" si="26"/>
        <v>2011272</v>
      </c>
      <c r="J142" s="428" t="str">
        <f t="shared" si="23"/>
        <v>OK</v>
      </c>
      <c r="K142" s="367">
        <v>251409</v>
      </c>
      <c r="L142" s="166">
        <f t="shared" si="24"/>
        <v>2011272</v>
      </c>
      <c r="M142" s="428" t="str">
        <f t="shared" si="25"/>
        <v>OK</v>
      </c>
    </row>
    <row r="143" spans="1:13" ht="24" x14ac:dyDescent="0.25">
      <c r="A143" s="364" t="s">
        <v>926</v>
      </c>
      <c r="B143" s="364"/>
      <c r="C143" s="365" t="s">
        <v>927</v>
      </c>
      <c r="D143" s="364" t="s">
        <v>2</v>
      </c>
      <c r="E143" s="475">
        <v>2</v>
      </c>
      <c r="F143" s="367">
        <v>154409</v>
      </c>
      <c r="G143" s="367">
        <f t="shared" si="22"/>
        <v>308818</v>
      </c>
      <c r="H143" s="367">
        <v>154409</v>
      </c>
      <c r="I143" s="166">
        <f t="shared" si="26"/>
        <v>308818</v>
      </c>
      <c r="J143" s="428" t="str">
        <f t="shared" si="23"/>
        <v>OK</v>
      </c>
      <c r="K143" s="367">
        <v>154409</v>
      </c>
      <c r="L143" s="166">
        <f t="shared" si="24"/>
        <v>308818</v>
      </c>
      <c r="M143" s="428" t="str">
        <f t="shared" si="25"/>
        <v>OK</v>
      </c>
    </row>
    <row r="144" spans="1:13" ht="36" x14ac:dyDescent="0.25">
      <c r="A144" s="364" t="s">
        <v>928</v>
      </c>
      <c r="B144" s="364"/>
      <c r="C144" s="365" t="s">
        <v>929</v>
      </c>
      <c r="D144" s="364" t="s">
        <v>2</v>
      </c>
      <c r="E144" s="475">
        <v>7</v>
      </c>
      <c r="F144" s="367">
        <v>106394</v>
      </c>
      <c r="G144" s="367">
        <f t="shared" si="22"/>
        <v>744758</v>
      </c>
      <c r="H144" s="367">
        <v>106394</v>
      </c>
      <c r="I144" s="166">
        <f t="shared" si="26"/>
        <v>744758</v>
      </c>
      <c r="J144" s="428" t="str">
        <f t="shared" si="23"/>
        <v>OK</v>
      </c>
      <c r="K144" s="367">
        <v>106394</v>
      </c>
      <c r="L144" s="166">
        <f t="shared" si="24"/>
        <v>744758</v>
      </c>
      <c r="M144" s="428" t="str">
        <f t="shared" si="25"/>
        <v>OK</v>
      </c>
    </row>
    <row r="145" spans="1:13" ht="15" x14ac:dyDescent="0.25">
      <c r="A145" s="364" t="s">
        <v>930</v>
      </c>
      <c r="B145" s="364"/>
      <c r="C145" s="365" t="s">
        <v>931</v>
      </c>
      <c r="D145" s="364" t="s">
        <v>2</v>
      </c>
      <c r="E145" s="475">
        <v>3</v>
      </c>
      <c r="F145" s="367">
        <v>233503</v>
      </c>
      <c r="G145" s="367">
        <f t="shared" si="22"/>
        <v>700509</v>
      </c>
      <c r="H145" s="367">
        <v>233503</v>
      </c>
      <c r="I145" s="166">
        <f t="shared" si="26"/>
        <v>700509</v>
      </c>
      <c r="J145" s="428" t="str">
        <f t="shared" si="23"/>
        <v>OK</v>
      </c>
      <c r="K145" s="367">
        <v>233503</v>
      </c>
      <c r="L145" s="166">
        <f t="shared" si="24"/>
        <v>700509</v>
      </c>
      <c r="M145" s="428" t="str">
        <f t="shared" si="25"/>
        <v>OK</v>
      </c>
    </row>
    <row r="146" spans="1:13" ht="15" x14ac:dyDescent="0.25">
      <c r="A146" s="364" t="s">
        <v>932</v>
      </c>
      <c r="B146" s="364"/>
      <c r="C146" s="365" t="s">
        <v>933</v>
      </c>
      <c r="D146" s="364" t="s">
        <v>93</v>
      </c>
      <c r="E146" s="475">
        <v>100</v>
      </c>
      <c r="F146" s="367">
        <v>10266</v>
      </c>
      <c r="G146" s="367">
        <f t="shared" si="22"/>
        <v>1026600</v>
      </c>
      <c r="H146" s="367">
        <v>10266</v>
      </c>
      <c r="I146" s="166">
        <f t="shared" si="26"/>
        <v>1026600</v>
      </c>
      <c r="J146" s="428" t="str">
        <f t="shared" si="23"/>
        <v>OK</v>
      </c>
      <c r="K146" s="367">
        <v>10266</v>
      </c>
      <c r="L146" s="166">
        <f t="shared" si="24"/>
        <v>1026600</v>
      </c>
      <c r="M146" s="428" t="str">
        <f t="shared" si="25"/>
        <v>OK</v>
      </c>
    </row>
    <row r="147" spans="1:13" ht="15" x14ac:dyDescent="0.25">
      <c r="A147" s="370"/>
      <c r="B147" s="370"/>
      <c r="C147" s="369" t="s">
        <v>934</v>
      </c>
      <c r="D147" s="370"/>
      <c r="E147" s="476"/>
      <c r="F147" s="430"/>
      <c r="G147" s="430">
        <f>SUM(G122:G146)</f>
        <v>44148204</v>
      </c>
      <c r="H147" s="430"/>
      <c r="I147" s="430">
        <f>SUM(I122:I146)</f>
        <v>44148204</v>
      </c>
      <c r="J147" s="428" t="str">
        <f t="shared" si="23"/>
        <v>OK</v>
      </c>
      <c r="K147" s="430"/>
      <c r="L147" s="430">
        <f>SUM(L122:L146)</f>
        <v>44148204</v>
      </c>
      <c r="M147" s="428" t="str">
        <f t="shared" si="25"/>
        <v>OK</v>
      </c>
    </row>
    <row r="148" spans="1:13" ht="15" x14ac:dyDescent="0.25">
      <c r="A148" s="417">
        <v>14.3</v>
      </c>
      <c r="B148" s="431"/>
      <c r="C148" s="423" t="s">
        <v>935</v>
      </c>
      <c r="D148" s="432"/>
      <c r="E148" s="489"/>
      <c r="F148" s="432"/>
      <c r="G148" s="433"/>
      <c r="H148" s="432"/>
      <c r="I148" s="434">
        <f t="shared" si="26"/>
        <v>0</v>
      </c>
      <c r="J148" s="435" t="str">
        <f t="shared" si="23"/>
        <v>OK</v>
      </c>
      <c r="K148" s="436"/>
      <c r="L148" s="437">
        <f t="shared" si="24"/>
        <v>0</v>
      </c>
      <c r="M148" s="438" t="str">
        <f t="shared" si="25"/>
        <v>OK</v>
      </c>
    </row>
    <row r="149" spans="1:13" ht="48" x14ac:dyDescent="0.25">
      <c r="A149" s="439" t="s">
        <v>936</v>
      </c>
      <c r="B149" s="440"/>
      <c r="C149" s="365" t="s">
        <v>937</v>
      </c>
      <c r="D149" s="441" t="s">
        <v>2</v>
      </c>
      <c r="E149" s="490">
        <v>1</v>
      </c>
      <c r="F149" s="442">
        <v>1729654</v>
      </c>
      <c r="G149" s="442">
        <f t="shared" ref="G149:G160" si="27">+ROUND(F149*E149,0)</f>
        <v>1729654</v>
      </c>
      <c r="H149" s="442">
        <v>1729654</v>
      </c>
      <c r="I149" s="166">
        <f t="shared" si="26"/>
        <v>1729654</v>
      </c>
      <c r="J149" s="438" t="str">
        <f t="shared" si="23"/>
        <v>OK</v>
      </c>
      <c r="K149" s="442">
        <v>1729654</v>
      </c>
      <c r="L149" s="166">
        <f t="shared" si="24"/>
        <v>1729654</v>
      </c>
      <c r="M149" s="438" t="str">
        <f t="shared" si="25"/>
        <v>OK</v>
      </c>
    </row>
    <row r="150" spans="1:13" ht="24" x14ac:dyDescent="0.25">
      <c r="A150" s="439" t="s">
        <v>938</v>
      </c>
      <c r="B150" s="440"/>
      <c r="C150" s="365" t="s">
        <v>939</v>
      </c>
      <c r="D150" s="441" t="s">
        <v>2</v>
      </c>
      <c r="E150" s="490">
        <v>2</v>
      </c>
      <c r="F150" s="442">
        <v>50300</v>
      </c>
      <c r="G150" s="442">
        <f t="shared" si="27"/>
        <v>100600</v>
      </c>
      <c r="H150" s="442">
        <v>50300</v>
      </c>
      <c r="I150" s="166">
        <f t="shared" si="26"/>
        <v>100600</v>
      </c>
      <c r="J150" s="438" t="str">
        <f t="shared" si="23"/>
        <v>OK</v>
      </c>
      <c r="K150" s="442">
        <v>50300</v>
      </c>
      <c r="L150" s="166">
        <f t="shared" si="24"/>
        <v>100600</v>
      </c>
      <c r="M150" s="438" t="str">
        <f t="shared" si="25"/>
        <v>OK</v>
      </c>
    </row>
    <row r="151" spans="1:13" ht="24" x14ac:dyDescent="0.25">
      <c r="A151" s="389" t="s">
        <v>940</v>
      </c>
      <c r="B151" s="390"/>
      <c r="C151" s="443" t="s">
        <v>941</v>
      </c>
      <c r="D151" s="389" t="s">
        <v>2</v>
      </c>
      <c r="E151" s="485">
        <v>1</v>
      </c>
      <c r="F151" s="407">
        <v>1038346</v>
      </c>
      <c r="G151" s="407">
        <f t="shared" si="27"/>
        <v>1038346</v>
      </c>
      <c r="H151" s="407">
        <v>1038346</v>
      </c>
      <c r="I151" s="437">
        <f t="shared" si="26"/>
        <v>1038346</v>
      </c>
      <c r="J151" s="438" t="str">
        <f t="shared" si="23"/>
        <v>OK</v>
      </c>
      <c r="K151" s="407">
        <v>1038346</v>
      </c>
      <c r="L151" s="437">
        <f t="shared" si="24"/>
        <v>1038346</v>
      </c>
      <c r="M151" s="438" t="str">
        <f t="shared" si="25"/>
        <v>OK</v>
      </c>
    </row>
    <row r="152" spans="1:13" ht="15" x14ac:dyDescent="0.25">
      <c r="A152" s="439" t="s">
        <v>942</v>
      </c>
      <c r="B152" s="440"/>
      <c r="C152" s="365" t="s">
        <v>943</v>
      </c>
      <c r="D152" s="441" t="s">
        <v>2</v>
      </c>
      <c r="E152" s="490">
        <v>1</v>
      </c>
      <c r="F152" s="442">
        <v>131194</v>
      </c>
      <c r="G152" s="442">
        <f t="shared" si="27"/>
        <v>131194</v>
      </c>
      <c r="H152" s="442">
        <v>131194</v>
      </c>
      <c r="I152" s="166">
        <f t="shared" si="26"/>
        <v>131194</v>
      </c>
      <c r="J152" s="438" t="str">
        <f t="shared" si="23"/>
        <v>OK</v>
      </c>
      <c r="K152" s="442">
        <v>131194</v>
      </c>
      <c r="L152" s="166">
        <f t="shared" si="24"/>
        <v>131194</v>
      </c>
      <c r="M152" s="438" t="str">
        <f t="shared" si="25"/>
        <v>OK</v>
      </c>
    </row>
    <row r="153" spans="1:13" ht="24" x14ac:dyDescent="0.25">
      <c r="A153" s="439" t="s">
        <v>944</v>
      </c>
      <c r="B153" s="440"/>
      <c r="C153" s="365" t="s">
        <v>945</v>
      </c>
      <c r="D153" s="441" t="s">
        <v>93</v>
      </c>
      <c r="E153" s="490">
        <v>4</v>
      </c>
      <c r="F153" s="442">
        <v>38472</v>
      </c>
      <c r="G153" s="442">
        <f t="shared" si="27"/>
        <v>153888</v>
      </c>
      <c r="H153" s="442">
        <v>38472</v>
      </c>
      <c r="I153" s="166">
        <f t="shared" si="26"/>
        <v>153888</v>
      </c>
      <c r="J153" s="438" t="str">
        <f t="shared" si="23"/>
        <v>OK</v>
      </c>
      <c r="K153" s="442">
        <v>38472</v>
      </c>
      <c r="L153" s="166">
        <f t="shared" si="24"/>
        <v>153888</v>
      </c>
      <c r="M153" s="438" t="str">
        <f t="shared" si="25"/>
        <v>OK</v>
      </c>
    </row>
    <row r="154" spans="1:13" ht="36" x14ac:dyDescent="0.25">
      <c r="A154" s="364" t="s">
        <v>946</v>
      </c>
      <c r="B154" s="364"/>
      <c r="C154" s="365" t="s">
        <v>947</v>
      </c>
      <c r="D154" s="364" t="s">
        <v>2</v>
      </c>
      <c r="E154" s="475">
        <v>12</v>
      </c>
      <c r="F154" s="367">
        <v>45051</v>
      </c>
      <c r="G154" s="367">
        <f t="shared" si="27"/>
        <v>540612</v>
      </c>
      <c r="H154" s="367">
        <v>45051</v>
      </c>
      <c r="I154" s="166">
        <f t="shared" si="26"/>
        <v>540612</v>
      </c>
      <c r="J154" s="438" t="str">
        <f t="shared" si="23"/>
        <v>OK</v>
      </c>
      <c r="K154" s="367">
        <v>45051</v>
      </c>
      <c r="L154" s="166">
        <f t="shared" si="24"/>
        <v>540612</v>
      </c>
      <c r="M154" s="438" t="str">
        <f t="shared" si="25"/>
        <v>OK</v>
      </c>
    </row>
    <row r="155" spans="1:13" ht="24" x14ac:dyDescent="0.25">
      <c r="A155" s="364" t="s">
        <v>948</v>
      </c>
      <c r="B155" s="364"/>
      <c r="C155" s="365" t="s">
        <v>949</v>
      </c>
      <c r="D155" s="364" t="s">
        <v>2</v>
      </c>
      <c r="E155" s="475">
        <v>13</v>
      </c>
      <c r="F155" s="367">
        <v>51567</v>
      </c>
      <c r="G155" s="367">
        <f t="shared" si="27"/>
        <v>670371</v>
      </c>
      <c r="H155" s="367">
        <v>51567</v>
      </c>
      <c r="I155" s="166">
        <f t="shared" si="26"/>
        <v>670371</v>
      </c>
      <c r="J155" s="438" t="str">
        <f t="shared" si="23"/>
        <v>OK</v>
      </c>
      <c r="K155" s="367">
        <v>51567</v>
      </c>
      <c r="L155" s="166">
        <f t="shared" si="24"/>
        <v>670371</v>
      </c>
      <c r="M155" s="438" t="str">
        <f t="shared" si="25"/>
        <v>OK</v>
      </c>
    </row>
    <row r="156" spans="1:13" ht="15" x14ac:dyDescent="0.25">
      <c r="A156" s="364" t="s">
        <v>950</v>
      </c>
      <c r="B156" s="364"/>
      <c r="C156" s="365" t="s">
        <v>951</v>
      </c>
      <c r="D156" s="364" t="s">
        <v>2</v>
      </c>
      <c r="E156" s="475">
        <v>0</v>
      </c>
      <c r="F156" s="367">
        <v>2655798</v>
      </c>
      <c r="G156" s="367">
        <f t="shared" si="27"/>
        <v>0</v>
      </c>
      <c r="H156" s="367">
        <v>2655798</v>
      </c>
      <c r="I156" s="166">
        <f t="shared" si="26"/>
        <v>0</v>
      </c>
      <c r="J156" s="438" t="str">
        <f t="shared" si="23"/>
        <v>OK</v>
      </c>
      <c r="K156" s="367">
        <v>2655798</v>
      </c>
      <c r="L156" s="166">
        <f t="shared" si="24"/>
        <v>0</v>
      </c>
      <c r="M156" s="438" t="str">
        <f t="shared" si="25"/>
        <v>OK</v>
      </c>
    </row>
    <row r="157" spans="1:13" ht="15" x14ac:dyDescent="0.25">
      <c r="A157" s="364" t="s">
        <v>952</v>
      </c>
      <c r="B157" s="364"/>
      <c r="C157" s="365" t="s">
        <v>953</v>
      </c>
      <c r="D157" s="364" t="s">
        <v>2</v>
      </c>
      <c r="E157" s="475">
        <v>1</v>
      </c>
      <c r="F157" s="367">
        <v>22400</v>
      </c>
      <c r="G157" s="367">
        <f t="shared" si="27"/>
        <v>22400</v>
      </c>
      <c r="H157" s="367">
        <v>22400</v>
      </c>
      <c r="I157" s="166">
        <f t="shared" si="26"/>
        <v>22400</v>
      </c>
      <c r="J157" s="438" t="str">
        <f t="shared" si="23"/>
        <v>OK</v>
      </c>
      <c r="K157" s="367">
        <v>22400</v>
      </c>
      <c r="L157" s="166">
        <f t="shared" si="24"/>
        <v>22400</v>
      </c>
      <c r="M157" s="438" t="str">
        <f t="shared" si="25"/>
        <v>OK</v>
      </c>
    </row>
    <row r="158" spans="1:13" ht="15" x14ac:dyDescent="0.25">
      <c r="A158" s="364" t="s">
        <v>954</v>
      </c>
      <c r="B158" s="364"/>
      <c r="C158" s="365" t="s">
        <v>955</v>
      </c>
      <c r="D158" s="364" t="s">
        <v>2</v>
      </c>
      <c r="E158" s="475">
        <v>0</v>
      </c>
      <c r="F158" s="367">
        <v>23836819</v>
      </c>
      <c r="G158" s="367">
        <f t="shared" si="27"/>
        <v>0</v>
      </c>
      <c r="H158" s="367">
        <v>23836819</v>
      </c>
      <c r="I158" s="166">
        <f t="shared" si="26"/>
        <v>0</v>
      </c>
      <c r="J158" s="438" t="str">
        <f t="shared" si="23"/>
        <v>OK</v>
      </c>
      <c r="K158" s="367">
        <v>23836819</v>
      </c>
      <c r="L158" s="166">
        <f t="shared" si="24"/>
        <v>0</v>
      </c>
      <c r="M158" s="438" t="str">
        <f t="shared" si="25"/>
        <v>OK</v>
      </c>
    </row>
    <row r="159" spans="1:13" ht="15" x14ac:dyDescent="0.25">
      <c r="A159" s="389"/>
      <c r="B159" s="390"/>
      <c r="C159" s="443" t="s">
        <v>956</v>
      </c>
      <c r="D159" s="389"/>
      <c r="E159" s="485"/>
      <c r="F159" s="407"/>
      <c r="G159" s="407"/>
      <c r="H159" s="407"/>
      <c r="I159" s="437">
        <f t="shared" si="26"/>
        <v>0</v>
      </c>
      <c r="J159" s="438" t="str">
        <f t="shared" si="23"/>
        <v>OK</v>
      </c>
      <c r="K159" s="407"/>
      <c r="L159" s="437">
        <f t="shared" si="24"/>
        <v>0</v>
      </c>
      <c r="M159" s="438" t="str">
        <f t="shared" si="25"/>
        <v>OK</v>
      </c>
    </row>
    <row r="160" spans="1:13" ht="15" x14ac:dyDescent="0.25">
      <c r="A160" s="415" t="s">
        <v>957</v>
      </c>
      <c r="B160" s="416"/>
      <c r="C160" s="365" t="s">
        <v>958</v>
      </c>
      <c r="D160" s="385" t="s">
        <v>2</v>
      </c>
      <c r="E160" s="481">
        <v>1</v>
      </c>
      <c r="F160" s="386">
        <v>886093.19015482627</v>
      </c>
      <c r="G160" s="386">
        <f t="shared" si="27"/>
        <v>886093</v>
      </c>
      <c r="H160" s="386">
        <v>886093</v>
      </c>
      <c r="I160" s="444">
        <f t="shared" si="26"/>
        <v>886093</v>
      </c>
      <c r="J160" s="445" t="str">
        <f t="shared" si="23"/>
        <v>OK</v>
      </c>
      <c r="K160" s="386">
        <v>886093</v>
      </c>
      <c r="L160" s="444">
        <f t="shared" si="24"/>
        <v>886093</v>
      </c>
      <c r="M160" s="445" t="str">
        <f t="shared" si="25"/>
        <v>OK</v>
      </c>
    </row>
    <row r="161" spans="1:13" ht="15" x14ac:dyDescent="0.25">
      <c r="A161" s="422"/>
      <c r="B161" s="446"/>
      <c r="C161" s="369" t="s">
        <v>959</v>
      </c>
      <c r="D161" s="370"/>
      <c r="E161" s="371"/>
      <c r="F161" s="430"/>
      <c r="G161" s="430">
        <f>SUM(G149:G160)</f>
        <v>5273158</v>
      </c>
      <c r="H161" s="166"/>
      <c r="I161" s="430">
        <f>SUM(I149:I160)</f>
        <v>5273158</v>
      </c>
      <c r="J161" s="445" t="str">
        <f t="shared" si="23"/>
        <v>OK</v>
      </c>
      <c r="K161" s="444"/>
      <c r="L161" s="447">
        <f>SUM(L149:L160)</f>
        <v>5273158</v>
      </c>
      <c r="M161" s="445" t="str">
        <f t="shared" si="25"/>
        <v>OK</v>
      </c>
    </row>
    <row r="162" spans="1:13" ht="15" x14ac:dyDescent="0.25">
      <c r="A162" s="389"/>
      <c r="B162" s="448"/>
      <c r="C162" s="369" t="s">
        <v>960</v>
      </c>
      <c r="D162" s="364"/>
      <c r="E162" s="366"/>
      <c r="F162" s="366"/>
      <c r="G162" s="449">
        <f>SUM(G120,G147,G161)</f>
        <v>96311159</v>
      </c>
      <c r="H162" s="166"/>
      <c r="I162" s="449">
        <f>SUM(I120,I147,I161)</f>
        <v>96311159</v>
      </c>
      <c r="J162" s="445" t="str">
        <f t="shared" si="23"/>
        <v>OK</v>
      </c>
      <c r="K162" s="444"/>
      <c r="L162" s="450">
        <f>SUM(L120,L147,L161)</f>
        <v>96311159</v>
      </c>
      <c r="M162" s="445" t="str">
        <f t="shared" si="25"/>
        <v>OK</v>
      </c>
    </row>
    <row r="163" spans="1:13" ht="15" x14ac:dyDescent="0.25">
      <c r="A163" s="422"/>
      <c r="B163" s="446"/>
      <c r="C163" s="451"/>
      <c r="D163" s="452"/>
      <c r="E163" s="453"/>
      <c r="F163" s="453"/>
      <c r="G163" s="447"/>
      <c r="H163" s="444"/>
      <c r="I163" s="444"/>
      <c r="J163" s="445" t="str">
        <f t="shared" si="23"/>
        <v>OK</v>
      </c>
      <c r="K163" s="444"/>
      <c r="L163" s="444"/>
      <c r="M163" s="445" t="str">
        <f t="shared" si="25"/>
        <v>OK</v>
      </c>
    </row>
    <row r="164" spans="1:13" x14ac:dyDescent="0.25">
      <c r="A164" s="454"/>
      <c r="B164" s="454"/>
      <c r="C164" s="455" t="s">
        <v>3</v>
      </c>
      <c r="D164" s="454"/>
      <c r="E164" s="454"/>
      <c r="F164" s="456"/>
      <c r="G164" s="457">
        <f>+G94+G88+G81+G76+G72+G69+G63+G54+G48+G30+G27+G21+G13+G162</f>
        <v>461936643</v>
      </c>
      <c r="H164" s="456"/>
      <c r="I164" s="457">
        <f>+I94+I88+I81+I76+I72+I69+I63+I54+I48+I30+I27+I21+I13+I162</f>
        <v>461936643</v>
      </c>
      <c r="J164" s="454"/>
      <c r="K164" s="456"/>
      <c r="L164" s="457">
        <f>+L94+L88+L81+L76+L72+L69+L63+L54+L48+L30+L27+L21+L13+L162</f>
        <v>461936643</v>
      </c>
      <c r="M164" s="454"/>
    </row>
    <row r="165" spans="1:13" x14ac:dyDescent="0.25">
      <c r="A165" s="454"/>
      <c r="B165" s="454"/>
      <c r="C165" s="458" t="s">
        <v>12</v>
      </c>
      <c r="D165" s="459">
        <v>0.17</v>
      </c>
      <c r="E165" s="454"/>
      <c r="F165" s="456"/>
      <c r="G165" s="460">
        <f>ROUND(G164*$D165,0)</f>
        <v>78529229</v>
      </c>
      <c r="H165" s="459">
        <v>0.17</v>
      </c>
      <c r="I165" s="460">
        <f>ROUND(I$164*$H165,0)</f>
        <v>78529229</v>
      </c>
      <c r="J165" s="454"/>
      <c r="K165" s="459">
        <v>0.17</v>
      </c>
      <c r="L165" s="460">
        <f>ROUND(L$164*$K165,0)</f>
        <v>78529229</v>
      </c>
      <c r="M165" s="454"/>
    </row>
    <row r="166" spans="1:13" x14ac:dyDescent="0.25">
      <c r="A166" s="454"/>
      <c r="B166" s="454"/>
      <c r="C166" s="458" t="s">
        <v>13</v>
      </c>
      <c r="D166" s="459">
        <v>0.03</v>
      </c>
      <c r="E166" s="454"/>
      <c r="F166" s="456"/>
      <c r="G166" s="460">
        <f>ROUND(G164*$D166,0)</f>
        <v>13858099</v>
      </c>
      <c r="H166" s="459">
        <v>0.03</v>
      </c>
      <c r="I166" s="460">
        <f>ROUND(I$164*$H166,0)</f>
        <v>13858099</v>
      </c>
      <c r="J166" s="454"/>
      <c r="K166" s="459">
        <v>0.03</v>
      </c>
      <c r="L166" s="460">
        <f>ROUND(L$164*$K166,0)</f>
        <v>13858099</v>
      </c>
      <c r="M166" s="454"/>
    </row>
    <row r="167" spans="1:13" x14ac:dyDescent="0.25">
      <c r="A167" s="454"/>
      <c r="B167" s="454"/>
      <c r="C167" s="458" t="s">
        <v>4</v>
      </c>
      <c r="D167" s="459">
        <v>0.05</v>
      </c>
      <c r="E167" s="454"/>
      <c r="F167" s="456"/>
      <c r="G167" s="460">
        <f>ROUND(G164*$D167,0)</f>
        <v>23096832</v>
      </c>
      <c r="H167" s="459">
        <v>0.05</v>
      </c>
      <c r="I167" s="460">
        <f>ROUND(I$164*$H167,0)</f>
        <v>23096832</v>
      </c>
      <c r="J167" s="454"/>
      <c r="K167" s="459">
        <v>0.05</v>
      </c>
      <c r="L167" s="460">
        <f>ROUND(L$164*$K167,0)</f>
        <v>23096832</v>
      </c>
      <c r="M167" s="454"/>
    </row>
    <row r="168" spans="1:13" x14ac:dyDescent="0.25">
      <c r="A168" s="454"/>
      <c r="B168" s="454"/>
      <c r="C168" s="458" t="s">
        <v>961</v>
      </c>
      <c r="D168" s="459">
        <f>SUM(D165:D167)</f>
        <v>0.25</v>
      </c>
      <c r="E168" s="454"/>
      <c r="F168" s="456"/>
      <c r="G168" s="460">
        <f>SUM(G165:G167)</f>
        <v>115484160</v>
      </c>
      <c r="H168" s="459">
        <f>SUM(H165:H167)</f>
        <v>0.25</v>
      </c>
      <c r="I168" s="460">
        <f>SUM(I165:I167)</f>
        <v>115484160</v>
      </c>
      <c r="J168" s="454" t="str">
        <f>+IF(H168&lt;=$D$168,"OK","NO OK")</f>
        <v>OK</v>
      </c>
      <c r="K168" s="459">
        <f>SUM(K165:K167)</f>
        <v>0.25</v>
      </c>
      <c r="L168" s="460">
        <f>SUM(L165:L167)</f>
        <v>115484160</v>
      </c>
      <c r="M168" s="454" t="str">
        <f>+IF(K168&lt;=$D$168,"OK","NO OK")</f>
        <v>OK</v>
      </c>
    </row>
    <row r="169" spans="1:13" x14ac:dyDescent="0.25">
      <c r="A169" s="454"/>
      <c r="B169" s="454"/>
      <c r="C169" s="461" t="s">
        <v>6</v>
      </c>
      <c r="D169" s="462">
        <v>0.19</v>
      </c>
      <c r="E169" s="454"/>
      <c r="F169" s="456"/>
      <c r="G169" s="460">
        <f>ROUND(G167*D169,0)</f>
        <v>4388398</v>
      </c>
      <c r="H169" s="462">
        <v>0.19</v>
      </c>
      <c r="I169" s="460">
        <f>ROUND(I167*H169,0)</f>
        <v>4388398</v>
      </c>
      <c r="J169" s="454"/>
      <c r="K169" s="462">
        <v>0.19</v>
      </c>
      <c r="L169" s="460">
        <f>ROUND(L167*K169,0)</f>
        <v>4388398</v>
      </c>
      <c r="M169" s="454"/>
    </row>
    <row r="170" spans="1:13" x14ac:dyDescent="0.25">
      <c r="A170" s="454"/>
      <c r="B170" s="463"/>
      <c r="C170" s="464" t="s">
        <v>383</v>
      </c>
      <c r="D170" s="454"/>
      <c r="E170" s="465"/>
      <c r="F170" s="456"/>
      <c r="G170" s="466">
        <f>ROUND(+G164+G168+G169,0)</f>
        <v>581809201</v>
      </c>
      <c r="H170" s="467"/>
      <c r="I170" s="466">
        <f>ROUND(+I164+I168+I169,0)</f>
        <v>581809201</v>
      </c>
      <c r="J170" s="454"/>
      <c r="K170" s="467"/>
      <c r="L170" s="466">
        <f>ROUND(+L164+L168+L169,0)</f>
        <v>581809201</v>
      </c>
      <c r="M170" s="454"/>
    </row>
    <row r="171" spans="1:13" x14ac:dyDescent="0.25">
      <c r="A171" s="454"/>
      <c r="B171" s="463"/>
      <c r="C171" s="464"/>
      <c r="D171" s="454"/>
      <c r="E171" s="465"/>
      <c r="F171" s="456"/>
      <c r="G171" s="466"/>
      <c r="H171" s="467"/>
      <c r="I171" s="460"/>
      <c r="J171" s="454"/>
      <c r="K171" s="467"/>
      <c r="L171" s="460"/>
      <c r="M171" s="454"/>
    </row>
    <row r="172" spans="1:13" x14ac:dyDescent="0.25">
      <c r="A172" s="454"/>
      <c r="B172" s="463"/>
      <c r="C172" s="464" t="s">
        <v>380</v>
      </c>
      <c r="D172" s="454"/>
      <c r="E172" s="465"/>
      <c r="F172" s="456"/>
      <c r="G172" s="466">
        <f>SUM(G170:G171)</f>
        <v>581809201</v>
      </c>
      <c r="H172" s="467"/>
      <c r="I172" s="460"/>
      <c r="J172" s="454"/>
      <c r="K172" s="467"/>
      <c r="L172" s="460"/>
      <c r="M172" s="454"/>
    </row>
    <row r="173" spans="1:13" x14ac:dyDescent="0.25">
      <c r="A173" s="454"/>
      <c r="B173" s="463"/>
      <c r="C173" s="464"/>
      <c r="D173" s="454"/>
      <c r="E173" s="465"/>
      <c r="F173" s="456"/>
      <c r="G173" s="466"/>
      <c r="H173" s="467"/>
      <c r="I173" s="460"/>
      <c r="J173" s="454"/>
      <c r="K173" s="467"/>
      <c r="L173" s="460"/>
      <c r="M173" s="454"/>
    </row>
    <row r="174" spans="1:13" ht="15" x14ac:dyDescent="0.25">
      <c r="A174" s="454"/>
      <c r="B174" s="454"/>
      <c r="C174" s="468" t="s">
        <v>47</v>
      </c>
      <c r="D174" s="454"/>
      <c r="E174" s="454"/>
      <c r="F174" s="454"/>
      <c r="G174" s="454"/>
      <c r="H174" s="454"/>
      <c r="I174" s="469">
        <f>+I170</f>
        <v>581809201</v>
      </c>
      <c r="J174" s="445" t="str">
        <f>+IF(I174&lt;=$G172,"OK","NO OK")</f>
        <v>OK</v>
      </c>
      <c r="K174" s="454"/>
      <c r="L174" s="469">
        <f>+L170</f>
        <v>581809201</v>
      </c>
      <c r="M174" s="445" t="str">
        <f>+IF(L174&lt;=$G172,"OK","NO OK")</f>
        <v>OK</v>
      </c>
    </row>
    <row r="175" spans="1:13" ht="15" x14ac:dyDescent="0.25">
      <c r="A175" s="454"/>
      <c r="B175" s="454"/>
      <c r="C175" s="468" t="s">
        <v>48</v>
      </c>
      <c r="D175" s="454"/>
      <c r="E175" s="454"/>
      <c r="F175" s="454"/>
      <c r="G175" s="454"/>
      <c r="H175" s="454"/>
      <c r="I175" s="470">
        <f>+ROUND(I174/$G172,4)</f>
        <v>1</v>
      </c>
      <c r="J175" s="445" t="str">
        <f>+IF(I175&gt;=95%,"OK","NO OK")</f>
        <v>OK</v>
      </c>
      <c r="K175" s="454"/>
      <c r="L175" s="470">
        <f>+ROUND(L174/$G172,4)</f>
        <v>1</v>
      </c>
      <c r="M175" s="445" t="str">
        <f>+IF(L175&gt;=95%,"OK","NO OK")</f>
        <v>OK</v>
      </c>
    </row>
    <row r="176" spans="1:13" x14ac:dyDescent="0.25">
      <c r="A176" s="454"/>
      <c r="B176" s="454"/>
      <c r="C176" s="468" t="s">
        <v>49</v>
      </c>
      <c r="D176" s="454"/>
      <c r="E176" s="454"/>
      <c r="F176" s="454"/>
      <c r="G176" s="454"/>
      <c r="H176" s="454"/>
      <c r="I176" s="466">
        <v>581809201</v>
      </c>
      <c r="J176" s="454"/>
      <c r="K176" s="454"/>
      <c r="L176" s="466">
        <v>581809201</v>
      </c>
      <c r="M176" s="454"/>
    </row>
    <row r="177" spans="1:13" x14ac:dyDescent="0.25">
      <c r="A177" s="454"/>
      <c r="B177" s="454"/>
      <c r="C177" s="468" t="s">
        <v>50</v>
      </c>
      <c r="D177" s="454"/>
      <c r="E177" s="454"/>
      <c r="F177" s="454"/>
      <c r="G177" s="454"/>
      <c r="H177" s="454"/>
      <c r="I177" s="466">
        <f>+ABS(I174-I176)</f>
        <v>0</v>
      </c>
      <c r="J177" s="454"/>
      <c r="K177" s="454"/>
      <c r="L177" s="466">
        <f>+ABS(L174-L176)</f>
        <v>0</v>
      </c>
      <c r="M177" s="454"/>
    </row>
    <row r="178" spans="1:13" ht="15" x14ac:dyDescent="0.25">
      <c r="A178" s="454"/>
      <c r="B178" s="454"/>
      <c r="C178" s="468" t="s">
        <v>51</v>
      </c>
      <c r="D178" s="454"/>
      <c r="E178" s="454"/>
      <c r="F178" s="454"/>
      <c r="G178" s="454"/>
      <c r="H178" s="454"/>
      <c r="I178" s="471">
        <f>+I177/I176</f>
        <v>0</v>
      </c>
      <c r="J178" s="445" t="str">
        <f>+IF(I178&gt;0.1%,"NO OK","OK")</f>
        <v>OK</v>
      </c>
      <c r="K178" s="454"/>
      <c r="L178" s="471">
        <f>+L177/L176</f>
        <v>0</v>
      </c>
      <c r="M178" s="445" t="str">
        <f>+IF(L178&gt;0.1%,"NO OK","OK")</f>
        <v>OK</v>
      </c>
    </row>
    <row r="179" spans="1:13" ht="15" x14ac:dyDescent="0.25">
      <c r="A179" s="454"/>
      <c r="B179" s="454"/>
      <c r="C179" s="468" t="s">
        <v>52</v>
      </c>
      <c r="D179" s="454"/>
      <c r="E179" s="454"/>
      <c r="F179" s="454"/>
      <c r="G179" s="454"/>
      <c r="H179" s="454"/>
      <c r="I179" s="454"/>
      <c r="J179" s="445" t="s">
        <v>15</v>
      </c>
      <c r="K179" s="454"/>
      <c r="L179" s="454"/>
      <c r="M179" s="445" t="s">
        <v>15</v>
      </c>
    </row>
    <row r="180" spans="1:13" ht="15" x14ac:dyDescent="0.25">
      <c r="A180" s="454"/>
      <c r="B180" s="454"/>
      <c r="C180" s="468" t="s">
        <v>53</v>
      </c>
      <c r="D180" s="454"/>
      <c r="E180" s="454"/>
      <c r="F180" s="454"/>
      <c r="G180" s="454"/>
      <c r="H180" s="629" t="str">
        <f>+IF(J174="OK",IF(J175="OK",IF(J178="OK",IF(J179="OK",IF(J168="OK","SI","NO"),"NO"),"NO"),"NO"),"NO")</f>
        <v>SI</v>
      </c>
      <c r="I180" s="630"/>
      <c r="J180" s="631"/>
      <c r="K180" s="629" t="str">
        <f>+IF(M174="OK",IF(M175="OK",IF(M178="OK",IF(M179="OK",IF(M168="OK","SI","NO"),"NO"),"NO"),"NO"),"NO")</f>
        <v>SI</v>
      </c>
      <c r="L180" s="630"/>
      <c r="M180" s="631"/>
    </row>
    <row r="182" spans="1:13" ht="15.75" x14ac:dyDescent="0.25">
      <c r="C182" s="301" t="s">
        <v>35</v>
      </c>
      <c r="H182" s="301"/>
      <c r="I182" s="472"/>
      <c r="J182" s="472"/>
      <c r="K182" s="301"/>
      <c r="L182" s="472"/>
      <c r="M182" s="472"/>
    </row>
    <row r="183" spans="1:13" x14ac:dyDescent="0.25">
      <c r="H183" s="306"/>
      <c r="I183" s="472"/>
      <c r="J183" s="472"/>
      <c r="K183" s="306"/>
      <c r="L183" s="472"/>
      <c r="M183" s="472"/>
    </row>
    <row r="184" spans="1:13" x14ac:dyDescent="0.25">
      <c r="H184" s="306"/>
      <c r="I184" s="472"/>
      <c r="J184" s="472"/>
      <c r="K184" s="306"/>
      <c r="L184" s="472"/>
      <c r="M184" s="472"/>
    </row>
    <row r="185" spans="1:13" x14ac:dyDescent="0.25">
      <c r="H185" s="306"/>
      <c r="I185" s="472"/>
      <c r="J185" s="472"/>
      <c r="K185" s="306"/>
      <c r="L185" s="472"/>
      <c r="M185" s="472"/>
    </row>
    <row r="186" spans="1:13" ht="15.75" x14ac:dyDescent="0.25">
      <c r="C186" s="473" t="s">
        <v>36</v>
      </c>
      <c r="D186" s="473"/>
      <c r="H186" s="473"/>
      <c r="I186" s="472"/>
      <c r="J186" s="473"/>
      <c r="K186" s="473"/>
      <c r="L186" s="472"/>
      <c r="M186" s="473"/>
    </row>
    <row r="187" spans="1:13" ht="15.75" x14ac:dyDescent="0.25">
      <c r="C187" s="112" t="s">
        <v>72</v>
      </c>
      <c r="D187" s="112"/>
      <c r="H187" s="112"/>
      <c r="I187" s="472"/>
      <c r="J187" s="112"/>
      <c r="K187" s="112"/>
      <c r="L187" s="472"/>
      <c r="M187" s="112"/>
    </row>
    <row r="188" spans="1:13" ht="15.75" x14ac:dyDescent="0.25">
      <c r="C188" s="112"/>
      <c r="H188" s="112"/>
      <c r="I188" s="472"/>
      <c r="J188" s="472"/>
      <c r="K188" s="112"/>
      <c r="L188" s="472"/>
      <c r="M188" s="472"/>
    </row>
    <row r="189" spans="1:13" ht="15.75" x14ac:dyDescent="0.25">
      <c r="C189" s="112"/>
      <c r="H189" s="112"/>
      <c r="I189" s="474"/>
      <c r="J189" s="474"/>
      <c r="K189" s="112"/>
      <c r="L189" s="474"/>
      <c r="M189" s="474"/>
    </row>
    <row r="190" spans="1:13" ht="15.75" x14ac:dyDescent="0.25">
      <c r="C190" s="112"/>
      <c r="H190" s="112"/>
      <c r="I190" s="474"/>
      <c r="J190" s="474"/>
      <c r="K190" s="112"/>
      <c r="L190" s="474"/>
      <c r="M190" s="474"/>
    </row>
    <row r="191" spans="1:13" ht="15.75" x14ac:dyDescent="0.25">
      <c r="C191" s="473" t="s">
        <v>37</v>
      </c>
      <c r="D191" s="473"/>
      <c r="H191" s="473"/>
      <c r="I191" s="473"/>
      <c r="J191" s="473"/>
      <c r="K191" s="473"/>
      <c r="L191" s="473"/>
      <c r="M191" s="473"/>
    </row>
    <row r="192" spans="1:13" ht="15.75" x14ac:dyDescent="0.25">
      <c r="C192" s="112" t="s">
        <v>38</v>
      </c>
      <c r="D192" s="112"/>
      <c r="H192" s="112"/>
      <c r="I192" s="474"/>
      <c r="J192" s="474"/>
      <c r="K192" s="112"/>
      <c r="L192" s="474"/>
      <c r="M192" s="474"/>
    </row>
    <row r="193" spans="3:13" ht="15.75" x14ac:dyDescent="0.25">
      <c r="C193" s="112" t="s">
        <v>39</v>
      </c>
      <c r="H193" s="112"/>
      <c r="I193" s="474"/>
      <c r="J193" s="474"/>
      <c r="K193" s="112"/>
      <c r="L193" s="474"/>
      <c r="M193" s="474"/>
    </row>
  </sheetData>
  <mergeCells count="15">
    <mergeCell ref="H180:J180"/>
    <mergeCell ref="K180:M180"/>
    <mergeCell ref="A1:G1"/>
    <mergeCell ref="A2:G2"/>
    <mergeCell ref="A3:G4"/>
    <mergeCell ref="H3:J4"/>
    <mergeCell ref="K3:M4"/>
    <mergeCell ref="A5:G5"/>
    <mergeCell ref="H5:J5"/>
    <mergeCell ref="K5:M5"/>
    <mergeCell ref="A6:G6"/>
    <mergeCell ref="H6:H7"/>
    <mergeCell ref="I6:I7"/>
    <mergeCell ref="K6:K7"/>
    <mergeCell ref="L6:L7"/>
  </mergeCells>
  <conditionalFormatting sqref="J9 J11 J13 J15 J17 J19 J21 J23 J25 J27 J29 J31 J33 J35 J37 J39 J41 J43 J45 J47 J49 J51 J53 J55 J57 J59 J61 J63 J65 J67 J69 J71 J73 J75 J77 J79 J81 J83 J85 J87 J89 J91 J93 J95 J97 J99 J101 J103 J105 J107 J109 J111 J113 J115 J117 J119 J121 J123 J125 J127 J129 J131 J133 J135 J137 J139 J141 J143 J145 J147 J149 J151 J153 J155 J157 J159 J161 J163">
    <cfRule type="containsText" dxfId="31" priority="16" operator="containsText" text="NO OK">
      <formula>NOT(ISERROR(SEARCH("NO OK",J9)))</formula>
    </cfRule>
  </conditionalFormatting>
  <conditionalFormatting sqref="J178">
    <cfRule type="containsText" dxfId="30" priority="15" operator="containsText" text="NO OK">
      <formula>NOT(ISERROR(SEARCH("NO OK",J178)))</formula>
    </cfRule>
  </conditionalFormatting>
  <conditionalFormatting sqref="J174:J175">
    <cfRule type="containsText" dxfId="29" priority="14" operator="containsText" text="NO OK">
      <formula>NOT(ISERROR(SEARCH("NO OK",J174)))</formula>
    </cfRule>
  </conditionalFormatting>
  <conditionalFormatting sqref="J179">
    <cfRule type="containsText" dxfId="28" priority="13" operator="containsText" text="NO OK">
      <formula>NOT(ISERROR(SEARCH("NO OK",J179)))</formula>
    </cfRule>
  </conditionalFormatting>
  <conditionalFormatting sqref="J168">
    <cfRule type="cellIs" dxfId="27" priority="12" operator="equal">
      <formula>"NO OK"</formula>
    </cfRule>
  </conditionalFormatting>
  <conditionalFormatting sqref="H180">
    <cfRule type="containsText" dxfId="26" priority="11" operator="containsText" text="NO">
      <formula>NOT(ISERROR(SEARCH("NO",H180)))</formula>
    </cfRule>
  </conditionalFormatting>
  <conditionalFormatting sqref="M9 M11 M13 M15 M17 M19 M21 M23 M25 M27 M29 M31 M33 M35 M37 M39 M41 M43 M45 M47 M49 M51 M53 M55 M57 M59 M61 M63 M65 M67 M69 M71 M73 M75 M77 M79 M81 M83 M85 M87 M89 M91 M93 M95 M97 M99 M101 M103 M105 M107 M109 M111 M113 M115 M117 M119 M121 M123 M125 M127 M129 M131 M133 M135 M137 M139 M141 M143 M145 M147 M149 M151 M153 M155 M157 M159 M161 M163">
    <cfRule type="containsText" dxfId="25" priority="10" operator="containsText" text="NO OK">
      <formula>NOT(ISERROR(SEARCH("NO OK",M9)))</formula>
    </cfRule>
  </conditionalFormatting>
  <conditionalFormatting sqref="M178">
    <cfRule type="containsText" dxfId="24" priority="9" operator="containsText" text="NO OK">
      <formula>NOT(ISERROR(SEARCH("NO OK",M178)))</formula>
    </cfRule>
  </conditionalFormatting>
  <conditionalFormatting sqref="M175">
    <cfRule type="containsText" dxfId="23" priority="8" operator="containsText" text="NO OK">
      <formula>NOT(ISERROR(SEARCH("NO OK",M175)))</formula>
    </cfRule>
  </conditionalFormatting>
  <conditionalFormatting sqref="M179">
    <cfRule type="containsText" dxfId="22" priority="7" operator="containsText" text="NO OK">
      <formula>NOT(ISERROR(SEARCH("NO OK",M179)))</formula>
    </cfRule>
  </conditionalFormatting>
  <conditionalFormatting sqref="M168">
    <cfRule type="cellIs" dxfId="21" priority="6" operator="equal">
      <formula>"NO OK"</formula>
    </cfRule>
  </conditionalFormatting>
  <conditionalFormatting sqref="K180">
    <cfRule type="containsText" dxfId="20" priority="5" operator="containsText" text="NO">
      <formula>NOT(ISERROR(SEARCH("NO",K180)))</formula>
    </cfRule>
  </conditionalFormatting>
  <conditionalFormatting sqref="H180:M180">
    <cfRule type="containsText" dxfId="19" priority="4" operator="containsText" text="SI">
      <formula>NOT(ISERROR(SEARCH("SI",H180)))</formula>
    </cfRule>
  </conditionalFormatting>
  <conditionalFormatting sqref="J10 J12 J14 J16 J18 J20 J22 J24 J26 J28 J30 J32 J34 J36 J38 J40 J42 J44 J46 J48 J50 J52 J54 J56 J58 J60 J62 J64 J66 J68 J70 J72 J74 J76 J78 J80 J82 J84 J86 J88 J90 J92 J94 J96 J98 J100 J102 J104 J106 J108 J110 J112 J114 J116 J118 J120 J122 J124 J126 J128 J130 J132 J134 J136 J138 J140 J142 J144 J146 J148 J150 J152 J154 J156 J158 J160 J162">
    <cfRule type="containsText" dxfId="18" priority="3" operator="containsText" text="NO OK">
      <formula>NOT(ISERROR(SEARCH("NO OK",J10)))</formula>
    </cfRule>
  </conditionalFormatting>
  <conditionalFormatting sqref="M10 M12 M14 M16 M18 M20 M22 M24 M26 M28 M30 M32 M34 M36 M38 M40 M42 M44 M46 M48 M50 M52 M54 M56 M58 M60 M62 M64 M66 M68 M70 M72 M74 M76 M78 M80 M82 M84 M86 M88 M90 M92 M94 M96 M98 M100 M102 M104 M106 M108 M110 M112 M114 M116 M118 M120 M122 M124 M126 M128 M130 M132 M134 M136 M138 M140 M142 M144 M146 M148 M150 M152 M154 M156 M158 M160 M162">
    <cfRule type="containsText" dxfId="17" priority="2" operator="containsText" text="NO OK">
      <formula>NOT(ISERROR(SEARCH("NO OK",M10)))</formula>
    </cfRule>
  </conditionalFormatting>
  <conditionalFormatting sqref="M174">
    <cfRule type="containsText" dxfId="16" priority="1" operator="containsText" text="NO OK">
      <formula>NOT(ISERROR(SEARCH("NO OK",M174)))</formula>
    </cfRule>
  </conditionalFormatting>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3" tint="0.39997558519241921"/>
  </sheetPr>
  <dimension ref="A1:L339"/>
  <sheetViews>
    <sheetView zoomScale="80" zoomScaleNormal="80" workbookViewId="0">
      <pane xSplit="4" ySplit="7" topLeftCell="E288" activePane="bottomRight" state="frozen"/>
      <selection pane="topRight" activeCell="E1" sqref="E1"/>
      <selection pane="bottomLeft" activeCell="A8" sqref="A8"/>
      <selection pane="bottomRight" activeCell="E298" sqref="B288:E298"/>
    </sheetView>
  </sheetViews>
  <sheetFormatPr baseColWidth="10" defaultColWidth="15" defaultRowHeight="12.75" x14ac:dyDescent="0.25"/>
  <cols>
    <col min="1" max="1" width="7.5703125" style="1" customWidth="1"/>
    <col min="2" max="2" width="60.85546875" style="1" customWidth="1"/>
    <col min="3" max="3" width="8.7109375" style="1" customWidth="1"/>
    <col min="4" max="4" width="12.28515625" style="1" bestFit="1" customWidth="1"/>
    <col min="5" max="5" width="15.140625" style="1" customWidth="1"/>
    <col min="6" max="6" width="19.42578125" style="1" customWidth="1"/>
    <col min="7" max="7" width="15.140625" style="1" bestFit="1" customWidth="1"/>
    <col min="8" max="8" width="18.85546875" style="1" bestFit="1" customWidth="1"/>
    <col min="9" max="9" width="16.85546875" style="1" customWidth="1"/>
    <col min="10" max="10" width="15.140625" style="1" bestFit="1" customWidth="1"/>
    <col min="11" max="11" width="18.85546875" style="1" bestFit="1" customWidth="1"/>
    <col min="12" max="12" width="16.85546875" style="1" customWidth="1"/>
    <col min="13" max="16384" width="15" style="1"/>
  </cols>
  <sheetData>
    <row r="1" spans="1:12" x14ac:dyDescent="0.25">
      <c r="A1" s="644" t="s">
        <v>14</v>
      </c>
      <c r="B1" s="644"/>
      <c r="C1" s="644"/>
      <c r="D1" s="644"/>
      <c r="E1" s="644"/>
      <c r="F1" s="644"/>
    </row>
    <row r="2" spans="1:12" x14ac:dyDescent="0.25">
      <c r="A2" s="644" t="s">
        <v>43</v>
      </c>
      <c r="B2" s="644"/>
      <c r="C2" s="644"/>
      <c r="D2" s="644"/>
      <c r="E2" s="644"/>
      <c r="F2" s="644"/>
    </row>
    <row r="3" spans="1:12" ht="18" customHeight="1" x14ac:dyDescent="0.25">
      <c r="A3" s="643" t="str">
        <f>+'VERIFICACION TECNICA'!A7</f>
        <v>OBJETO: OBRA CIVIL PARA LA CONSTRUCCIÓN DEL CENTRO INTERNACIONAL BIOTECNOLÓGICO AGROINDUSTRIAL (CBA) EN LA FACULTAD DE CIENCIAS AGRARIAS DE LA UNIVERSIDAD DEL CAUCA.</v>
      </c>
      <c r="B3" s="643"/>
      <c r="C3" s="643"/>
      <c r="D3" s="643"/>
      <c r="E3" s="643"/>
      <c r="F3" s="643"/>
      <c r="G3" s="645" t="str">
        <f>+'VERIFICACION TECNICA'!E10</f>
        <v>CONSORCIO TOVAR ESCOBAR 2020</v>
      </c>
      <c r="H3" s="646"/>
      <c r="I3" s="647"/>
      <c r="J3" s="645" t="str">
        <f>+'VERIFICACION TECNICA'!G10</f>
        <v>IVAN DARIO MUÑOZ DELGADO</v>
      </c>
      <c r="K3" s="646"/>
      <c r="L3" s="647"/>
    </row>
    <row r="4" spans="1:12" ht="59.25" customHeight="1" x14ac:dyDescent="0.25">
      <c r="A4" s="643"/>
      <c r="B4" s="643"/>
      <c r="C4" s="643"/>
      <c r="D4" s="643"/>
      <c r="E4" s="643"/>
      <c r="F4" s="643"/>
      <c r="G4" s="648"/>
      <c r="H4" s="649"/>
      <c r="I4" s="650"/>
      <c r="J4" s="648"/>
      <c r="K4" s="649"/>
      <c r="L4" s="650"/>
    </row>
    <row r="5" spans="1:12" x14ac:dyDescent="0.25">
      <c r="A5" s="643"/>
      <c r="B5" s="643"/>
      <c r="C5" s="643"/>
      <c r="D5" s="643"/>
      <c r="E5" s="643"/>
      <c r="F5" s="643"/>
      <c r="G5" s="644">
        <v>2</v>
      </c>
      <c r="H5" s="644"/>
      <c r="I5" s="644"/>
      <c r="J5" s="644">
        <v>3</v>
      </c>
      <c r="K5" s="644"/>
      <c r="L5" s="644"/>
    </row>
    <row r="6" spans="1:12" ht="15" customHeight="1" x14ac:dyDescent="0.25">
      <c r="A6" s="656" t="s">
        <v>44</v>
      </c>
      <c r="B6" s="656"/>
      <c r="C6" s="656"/>
      <c r="D6" s="656"/>
      <c r="E6" s="656"/>
      <c r="F6" s="656"/>
      <c r="G6" s="654" t="s">
        <v>8</v>
      </c>
      <c r="H6" s="654" t="s">
        <v>9</v>
      </c>
      <c r="I6" s="136" t="s">
        <v>45</v>
      </c>
      <c r="J6" s="654" t="s">
        <v>8</v>
      </c>
      <c r="K6" s="654" t="s">
        <v>9</v>
      </c>
      <c r="L6" s="136" t="s">
        <v>45</v>
      </c>
    </row>
    <row r="7" spans="1:12" x14ac:dyDescent="0.25">
      <c r="A7" s="137" t="s">
        <v>0</v>
      </c>
      <c r="B7" s="137" t="s">
        <v>10</v>
      </c>
      <c r="C7" s="137" t="s">
        <v>2</v>
      </c>
      <c r="D7" s="137" t="s">
        <v>1</v>
      </c>
      <c r="E7" s="137" t="s">
        <v>8</v>
      </c>
      <c r="F7" s="137" t="s">
        <v>9</v>
      </c>
      <c r="G7" s="655"/>
      <c r="H7" s="655"/>
      <c r="I7" s="135" t="s">
        <v>46</v>
      </c>
      <c r="J7" s="655"/>
      <c r="K7" s="655"/>
      <c r="L7" s="135" t="s">
        <v>46</v>
      </c>
    </row>
    <row r="8" spans="1:12" s="55" customFormat="1" x14ac:dyDescent="0.25">
      <c r="A8" s="137"/>
      <c r="B8" s="138"/>
      <c r="C8" s="137"/>
      <c r="D8" s="137"/>
      <c r="E8" s="137"/>
      <c r="F8" s="137"/>
      <c r="G8" s="137"/>
      <c r="H8" s="137"/>
      <c r="I8" s="137"/>
      <c r="J8" s="137"/>
      <c r="K8" s="137"/>
      <c r="L8" s="137"/>
    </row>
    <row r="9" spans="1:12" ht="15" x14ac:dyDescent="0.25">
      <c r="A9" s="139">
        <v>1</v>
      </c>
      <c r="B9" s="140" t="s">
        <v>87</v>
      </c>
      <c r="C9" s="139"/>
      <c r="D9" s="141"/>
      <c r="E9" s="142"/>
      <c r="F9" s="142">
        <f>ROUND($D9*E9,0)</f>
        <v>0</v>
      </c>
      <c r="G9" s="144"/>
      <c r="H9" s="144">
        <f t="shared" ref="H9:H10" si="0">ROUND($D9*G9,0)</f>
        <v>0</v>
      </c>
      <c r="I9" s="143" t="str">
        <f t="shared" ref="I9:I10" si="1">+IF(G9&lt;=$E9,"OK","NO OK")</f>
        <v>OK</v>
      </c>
      <c r="J9" s="144"/>
      <c r="K9" s="144">
        <f t="shared" ref="K9:K10" si="2">ROUND($D9*J9,0)</f>
        <v>0</v>
      </c>
      <c r="L9" s="143" t="str">
        <f t="shared" ref="L9:L10" si="3">+IF(J9&lt;=$E9,"OK","NO OK")</f>
        <v>OK</v>
      </c>
    </row>
    <row r="10" spans="1:12" ht="15" x14ac:dyDescent="0.25">
      <c r="A10" s="85">
        <v>1.1000000000000001</v>
      </c>
      <c r="B10" s="145" t="s">
        <v>88</v>
      </c>
      <c r="C10" s="85"/>
      <c r="D10" s="86"/>
      <c r="E10" s="144"/>
      <c r="F10" s="142">
        <f t="shared" ref="F10:F73" si="4">ROUND($D10*E10,0)</f>
        <v>0</v>
      </c>
      <c r="G10" s="144"/>
      <c r="H10" s="144">
        <f t="shared" si="0"/>
        <v>0</v>
      </c>
      <c r="I10" s="143" t="str">
        <f t="shared" si="1"/>
        <v>OK</v>
      </c>
      <c r="J10" s="144"/>
      <c r="K10" s="144">
        <f t="shared" si="2"/>
        <v>0</v>
      </c>
      <c r="L10" s="143" t="str">
        <f t="shared" si="3"/>
        <v>OK</v>
      </c>
    </row>
    <row r="11" spans="1:12" ht="15" x14ac:dyDescent="0.25">
      <c r="A11" s="85" t="s">
        <v>89</v>
      </c>
      <c r="B11" s="145" t="s">
        <v>90</v>
      </c>
      <c r="C11" s="85" t="s">
        <v>7</v>
      </c>
      <c r="D11" s="86">
        <v>3000</v>
      </c>
      <c r="E11" s="144">
        <v>41105</v>
      </c>
      <c r="F11" s="142">
        <f t="shared" si="4"/>
        <v>123315000</v>
      </c>
      <c r="G11" s="144">
        <v>40838</v>
      </c>
      <c r="H11" s="144">
        <f t="shared" ref="H11:H74" si="5">ROUND($D11*G11,0)</f>
        <v>122514000</v>
      </c>
      <c r="I11" s="143" t="str">
        <f t="shared" ref="I11:I74" si="6">+IF(G11&lt;=$E11,"OK","NO OK")</f>
        <v>OK</v>
      </c>
      <c r="J11" s="144">
        <v>40879</v>
      </c>
      <c r="K11" s="144">
        <f t="shared" ref="K11:K74" si="7">ROUND($D11*J11,0)</f>
        <v>122637000</v>
      </c>
      <c r="L11" s="143" t="str">
        <f t="shared" ref="L11:L74" si="8">+IF(J11&lt;=$E11,"OK","NO OK")</f>
        <v>OK</v>
      </c>
    </row>
    <row r="12" spans="1:12" ht="15" x14ac:dyDescent="0.25">
      <c r="A12" s="85" t="s">
        <v>91</v>
      </c>
      <c r="B12" s="145" t="s">
        <v>92</v>
      </c>
      <c r="C12" s="85" t="s">
        <v>93</v>
      </c>
      <c r="D12" s="86">
        <v>571.79999999999995</v>
      </c>
      <c r="E12" s="144">
        <v>14385</v>
      </c>
      <c r="F12" s="142">
        <f t="shared" si="4"/>
        <v>8225343</v>
      </c>
      <c r="G12" s="144">
        <v>14291</v>
      </c>
      <c r="H12" s="144">
        <f t="shared" si="5"/>
        <v>8171594</v>
      </c>
      <c r="I12" s="143" t="str">
        <f t="shared" si="6"/>
        <v>OK</v>
      </c>
      <c r="J12" s="144">
        <v>14306</v>
      </c>
      <c r="K12" s="144">
        <f t="shared" si="7"/>
        <v>8180171</v>
      </c>
      <c r="L12" s="143" t="str">
        <f t="shared" si="8"/>
        <v>OK</v>
      </c>
    </row>
    <row r="13" spans="1:12" ht="15" x14ac:dyDescent="0.25">
      <c r="A13" s="85" t="s">
        <v>94</v>
      </c>
      <c r="B13" s="145" t="s">
        <v>95</v>
      </c>
      <c r="C13" s="85" t="s">
        <v>7</v>
      </c>
      <c r="D13" s="86">
        <v>1984.5</v>
      </c>
      <c r="E13" s="144">
        <v>44720</v>
      </c>
      <c r="F13" s="142">
        <f t="shared" si="4"/>
        <v>88746840</v>
      </c>
      <c r="G13" s="144">
        <v>44429</v>
      </c>
      <c r="H13" s="144">
        <f t="shared" si="5"/>
        <v>88169351</v>
      </c>
      <c r="I13" s="143" t="str">
        <f t="shared" si="6"/>
        <v>OK</v>
      </c>
      <c r="J13" s="144">
        <v>44474</v>
      </c>
      <c r="K13" s="144">
        <f t="shared" si="7"/>
        <v>88258653</v>
      </c>
      <c r="L13" s="143" t="str">
        <f t="shared" si="8"/>
        <v>OK</v>
      </c>
    </row>
    <row r="14" spans="1:12" ht="15" x14ac:dyDescent="0.25">
      <c r="A14" s="85" t="s">
        <v>96</v>
      </c>
      <c r="B14" s="145" t="s">
        <v>97</v>
      </c>
      <c r="C14" s="85" t="s">
        <v>7</v>
      </c>
      <c r="D14" s="86">
        <v>1500</v>
      </c>
      <c r="E14" s="144">
        <v>5443</v>
      </c>
      <c r="F14" s="142">
        <f t="shared" si="4"/>
        <v>8164500</v>
      </c>
      <c r="G14" s="144">
        <v>5408</v>
      </c>
      <c r="H14" s="144">
        <f t="shared" si="5"/>
        <v>8112000</v>
      </c>
      <c r="I14" s="143" t="str">
        <f t="shared" si="6"/>
        <v>OK</v>
      </c>
      <c r="J14" s="144">
        <v>5413</v>
      </c>
      <c r="K14" s="144">
        <f t="shared" si="7"/>
        <v>8119500</v>
      </c>
      <c r="L14" s="143" t="str">
        <f t="shared" si="8"/>
        <v>OK</v>
      </c>
    </row>
    <row r="15" spans="1:12" ht="15" x14ac:dyDescent="0.25">
      <c r="A15" s="85" t="s">
        <v>98</v>
      </c>
      <c r="B15" s="145" t="s">
        <v>99</v>
      </c>
      <c r="C15" s="85" t="s">
        <v>2</v>
      </c>
      <c r="D15" s="86">
        <v>72</v>
      </c>
      <c r="E15" s="144">
        <v>27206</v>
      </c>
      <c r="F15" s="142">
        <f t="shared" si="4"/>
        <v>1958832</v>
      </c>
      <c r="G15" s="144">
        <v>27029</v>
      </c>
      <c r="H15" s="144">
        <f t="shared" si="5"/>
        <v>1946088</v>
      </c>
      <c r="I15" s="143" t="str">
        <f t="shared" si="6"/>
        <v>OK</v>
      </c>
      <c r="J15" s="144">
        <v>27056</v>
      </c>
      <c r="K15" s="144">
        <f t="shared" si="7"/>
        <v>1948032</v>
      </c>
      <c r="L15" s="143" t="str">
        <f t="shared" si="8"/>
        <v>OK</v>
      </c>
    </row>
    <row r="16" spans="1:12" ht="15" x14ac:dyDescent="0.25">
      <c r="A16" s="85" t="s">
        <v>100</v>
      </c>
      <c r="B16" s="145" t="s">
        <v>101</v>
      </c>
      <c r="C16" s="85" t="s">
        <v>2</v>
      </c>
      <c r="D16" s="86">
        <v>162</v>
      </c>
      <c r="E16" s="144">
        <v>19318</v>
      </c>
      <c r="F16" s="142">
        <f t="shared" si="4"/>
        <v>3129516</v>
      </c>
      <c r="G16" s="144">
        <v>19192</v>
      </c>
      <c r="H16" s="144">
        <f t="shared" si="5"/>
        <v>3109104</v>
      </c>
      <c r="I16" s="143" t="str">
        <f t="shared" si="6"/>
        <v>OK</v>
      </c>
      <c r="J16" s="144">
        <v>19212</v>
      </c>
      <c r="K16" s="144">
        <f t="shared" si="7"/>
        <v>3112344</v>
      </c>
      <c r="L16" s="143" t="str">
        <f t="shared" si="8"/>
        <v>OK</v>
      </c>
    </row>
    <row r="17" spans="1:12" ht="25.5" x14ac:dyDescent="0.25">
      <c r="A17" s="85" t="s">
        <v>102</v>
      </c>
      <c r="B17" s="145" t="s">
        <v>103</v>
      </c>
      <c r="C17" s="85" t="s">
        <v>93</v>
      </c>
      <c r="D17" s="86">
        <v>50</v>
      </c>
      <c r="E17" s="144">
        <v>5157</v>
      </c>
      <c r="F17" s="142">
        <f t="shared" si="4"/>
        <v>257850</v>
      </c>
      <c r="G17" s="144">
        <v>5123</v>
      </c>
      <c r="H17" s="144">
        <f t="shared" si="5"/>
        <v>256150</v>
      </c>
      <c r="I17" s="143" t="str">
        <f t="shared" si="6"/>
        <v>OK</v>
      </c>
      <c r="J17" s="144">
        <v>5129</v>
      </c>
      <c r="K17" s="144">
        <f t="shared" si="7"/>
        <v>256450</v>
      </c>
      <c r="L17" s="143" t="str">
        <f t="shared" si="8"/>
        <v>OK</v>
      </c>
    </row>
    <row r="18" spans="1:12" ht="15" x14ac:dyDescent="0.25">
      <c r="A18" s="85" t="s">
        <v>104</v>
      </c>
      <c r="B18" s="145" t="s">
        <v>105</v>
      </c>
      <c r="C18" s="85" t="s">
        <v>11</v>
      </c>
      <c r="D18" s="86">
        <v>1062.32</v>
      </c>
      <c r="E18" s="144">
        <v>22009</v>
      </c>
      <c r="F18" s="142">
        <f t="shared" si="4"/>
        <v>23380601</v>
      </c>
      <c r="G18" s="144">
        <v>21866</v>
      </c>
      <c r="H18" s="144">
        <f t="shared" si="5"/>
        <v>23228689</v>
      </c>
      <c r="I18" s="143" t="str">
        <f t="shared" si="6"/>
        <v>OK</v>
      </c>
      <c r="J18" s="144">
        <v>21888</v>
      </c>
      <c r="K18" s="144">
        <f t="shared" si="7"/>
        <v>23252060</v>
      </c>
      <c r="L18" s="143" t="str">
        <f t="shared" si="8"/>
        <v>OK</v>
      </c>
    </row>
    <row r="19" spans="1:12" ht="15" x14ac:dyDescent="0.25">
      <c r="A19" s="85">
        <v>1.2</v>
      </c>
      <c r="B19" s="145" t="s">
        <v>106</v>
      </c>
      <c r="C19" s="85"/>
      <c r="D19" s="86"/>
      <c r="E19" s="144"/>
      <c r="F19" s="142">
        <f t="shared" si="4"/>
        <v>0</v>
      </c>
      <c r="G19" s="144"/>
      <c r="H19" s="144">
        <f t="shared" si="5"/>
        <v>0</v>
      </c>
      <c r="I19" s="143" t="str">
        <f t="shared" si="6"/>
        <v>OK</v>
      </c>
      <c r="J19" s="144"/>
      <c r="K19" s="144">
        <f t="shared" si="7"/>
        <v>0</v>
      </c>
      <c r="L19" s="143" t="str">
        <f t="shared" si="8"/>
        <v>OK</v>
      </c>
    </row>
    <row r="20" spans="1:12" ht="15" x14ac:dyDescent="0.25">
      <c r="A20" s="85" t="s">
        <v>107</v>
      </c>
      <c r="B20" s="145" t="s">
        <v>108</v>
      </c>
      <c r="C20" s="85" t="s">
        <v>7</v>
      </c>
      <c r="D20" s="86">
        <v>4811.91</v>
      </c>
      <c r="E20" s="144">
        <v>2159</v>
      </c>
      <c r="F20" s="142">
        <f t="shared" si="4"/>
        <v>10388914</v>
      </c>
      <c r="G20" s="144">
        <v>2145</v>
      </c>
      <c r="H20" s="144">
        <f t="shared" si="5"/>
        <v>10321547</v>
      </c>
      <c r="I20" s="143" t="str">
        <f t="shared" si="6"/>
        <v>OK</v>
      </c>
      <c r="J20" s="144">
        <v>2147</v>
      </c>
      <c r="K20" s="144">
        <f t="shared" si="7"/>
        <v>10331171</v>
      </c>
      <c r="L20" s="143" t="str">
        <f t="shared" si="8"/>
        <v>OK</v>
      </c>
    </row>
    <row r="21" spans="1:12" ht="15" x14ac:dyDescent="0.25">
      <c r="A21" s="85" t="s">
        <v>109</v>
      </c>
      <c r="B21" s="145" t="s">
        <v>110</v>
      </c>
      <c r="C21" s="85" t="s">
        <v>2</v>
      </c>
      <c r="D21" s="86">
        <v>4</v>
      </c>
      <c r="E21" s="144">
        <v>2485644</v>
      </c>
      <c r="F21" s="142">
        <f t="shared" si="4"/>
        <v>9942576</v>
      </c>
      <c r="G21" s="144">
        <v>2469487</v>
      </c>
      <c r="H21" s="144">
        <f t="shared" si="5"/>
        <v>9877948</v>
      </c>
      <c r="I21" s="143" t="str">
        <f t="shared" si="6"/>
        <v>OK</v>
      </c>
      <c r="J21" s="144">
        <v>2471973</v>
      </c>
      <c r="K21" s="144">
        <f t="shared" si="7"/>
        <v>9887892</v>
      </c>
      <c r="L21" s="143" t="str">
        <f t="shared" si="8"/>
        <v>OK</v>
      </c>
    </row>
    <row r="22" spans="1:12" ht="15" x14ac:dyDescent="0.25">
      <c r="A22" s="85">
        <v>1.3</v>
      </c>
      <c r="B22" s="145" t="s">
        <v>111</v>
      </c>
      <c r="C22" s="85"/>
      <c r="D22" s="86"/>
      <c r="E22" s="144"/>
      <c r="F22" s="142">
        <f t="shared" si="4"/>
        <v>0</v>
      </c>
      <c r="G22" s="144"/>
      <c r="H22" s="144">
        <f t="shared" si="5"/>
        <v>0</v>
      </c>
      <c r="I22" s="143" t="str">
        <f t="shared" si="6"/>
        <v>OK</v>
      </c>
      <c r="J22" s="144"/>
      <c r="K22" s="144">
        <f t="shared" si="7"/>
        <v>0</v>
      </c>
      <c r="L22" s="143" t="str">
        <f t="shared" si="8"/>
        <v>OK</v>
      </c>
    </row>
    <row r="23" spans="1:12" ht="25.5" x14ac:dyDescent="0.25">
      <c r="A23" s="85" t="s">
        <v>112</v>
      </c>
      <c r="B23" s="145" t="s">
        <v>113</v>
      </c>
      <c r="C23" s="85" t="s">
        <v>93</v>
      </c>
      <c r="D23" s="86">
        <v>318</v>
      </c>
      <c r="E23" s="144">
        <v>21207</v>
      </c>
      <c r="F23" s="142">
        <f t="shared" si="4"/>
        <v>6743826</v>
      </c>
      <c r="G23" s="144">
        <v>21069</v>
      </c>
      <c r="H23" s="144">
        <f t="shared" si="5"/>
        <v>6699942</v>
      </c>
      <c r="I23" s="143" t="str">
        <f t="shared" si="6"/>
        <v>OK</v>
      </c>
      <c r="J23" s="144">
        <v>21090</v>
      </c>
      <c r="K23" s="144">
        <f t="shared" si="7"/>
        <v>6706620</v>
      </c>
      <c r="L23" s="143" t="str">
        <f t="shared" si="8"/>
        <v>OK</v>
      </c>
    </row>
    <row r="24" spans="1:12" ht="15" x14ac:dyDescent="0.25">
      <c r="A24" s="85"/>
      <c r="B24" s="145"/>
      <c r="C24" s="85"/>
      <c r="D24" s="86"/>
      <c r="E24" s="144"/>
      <c r="F24" s="142">
        <f t="shared" si="4"/>
        <v>0</v>
      </c>
      <c r="G24" s="144"/>
      <c r="H24" s="144">
        <f t="shared" si="5"/>
        <v>0</v>
      </c>
      <c r="I24" s="143" t="str">
        <f t="shared" si="6"/>
        <v>OK</v>
      </c>
      <c r="J24" s="144"/>
      <c r="K24" s="144">
        <f t="shared" si="7"/>
        <v>0</v>
      </c>
      <c r="L24" s="143" t="str">
        <f t="shared" si="8"/>
        <v>OK</v>
      </c>
    </row>
    <row r="25" spans="1:12" ht="15" x14ac:dyDescent="0.25">
      <c r="A25" s="85"/>
      <c r="B25" s="144" t="s">
        <v>114</v>
      </c>
      <c r="C25" s="85"/>
      <c r="D25" s="86"/>
      <c r="E25" s="144"/>
      <c r="F25" s="142">
        <f t="shared" si="4"/>
        <v>0</v>
      </c>
      <c r="G25" s="144"/>
      <c r="H25" s="144">
        <f t="shared" si="5"/>
        <v>0</v>
      </c>
      <c r="I25" s="143" t="str">
        <f t="shared" si="6"/>
        <v>OK</v>
      </c>
      <c r="J25" s="144"/>
      <c r="K25" s="144">
        <f t="shared" si="7"/>
        <v>0</v>
      </c>
      <c r="L25" s="143" t="str">
        <f t="shared" si="8"/>
        <v>OK</v>
      </c>
    </row>
    <row r="26" spans="1:12" ht="15" x14ac:dyDescent="0.25">
      <c r="A26" s="85"/>
      <c r="B26" s="145"/>
      <c r="C26" s="85"/>
      <c r="D26" s="86"/>
      <c r="E26" s="144"/>
      <c r="F26" s="142">
        <f t="shared" si="4"/>
        <v>0</v>
      </c>
      <c r="G26" s="144"/>
      <c r="H26" s="144">
        <f t="shared" si="5"/>
        <v>0</v>
      </c>
      <c r="I26" s="143" t="str">
        <f t="shared" si="6"/>
        <v>OK</v>
      </c>
      <c r="J26" s="144"/>
      <c r="K26" s="144">
        <f t="shared" si="7"/>
        <v>0</v>
      </c>
      <c r="L26" s="143" t="str">
        <f t="shared" si="8"/>
        <v>OK</v>
      </c>
    </row>
    <row r="27" spans="1:12" ht="15" x14ac:dyDescent="0.25">
      <c r="A27" s="85">
        <v>2</v>
      </c>
      <c r="B27" s="145" t="s">
        <v>115</v>
      </c>
      <c r="C27" s="85"/>
      <c r="D27" s="86"/>
      <c r="E27" s="144"/>
      <c r="F27" s="142">
        <f t="shared" si="4"/>
        <v>0</v>
      </c>
      <c r="G27" s="144"/>
      <c r="H27" s="144">
        <f t="shared" si="5"/>
        <v>0</v>
      </c>
      <c r="I27" s="143" t="str">
        <f t="shared" si="6"/>
        <v>OK</v>
      </c>
      <c r="J27" s="144"/>
      <c r="K27" s="144">
        <f t="shared" si="7"/>
        <v>0</v>
      </c>
      <c r="L27" s="143" t="str">
        <f t="shared" si="8"/>
        <v>OK</v>
      </c>
    </row>
    <row r="28" spans="1:12" ht="25.5" x14ac:dyDescent="0.25">
      <c r="A28" s="85">
        <v>2.1</v>
      </c>
      <c r="B28" s="145" t="s">
        <v>116</v>
      </c>
      <c r="C28" s="85" t="s">
        <v>11</v>
      </c>
      <c r="D28" s="86">
        <v>3361.96</v>
      </c>
      <c r="E28" s="144">
        <v>7917</v>
      </c>
      <c r="F28" s="142">
        <f t="shared" si="4"/>
        <v>26616637</v>
      </c>
      <c r="G28" s="144">
        <v>7866</v>
      </c>
      <c r="H28" s="144">
        <f t="shared" si="5"/>
        <v>26445177</v>
      </c>
      <c r="I28" s="143" t="str">
        <f t="shared" si="6"/>
        <v>OK</v>
      </c>
      <c r="J28" s="144">
        <v>7873</v>
      </c>
      <c r="K28" s="144">
        <f t="shared" si="7"/>
        <v>26468711</v>
      </c>
      <c r="L28" s="143" t="str">
        <f t="shared" si="8"/>
        <v>OK</v>
      </c>
    </row>
    <row r="29" spans="1:12" ht="38.25" x14ac:dyDescent="0.25">
      <c r="A29" s="85">
        <v>2.2000000000000002</v>
      </c>
      <c r="B29" s="145" t="s">
        <v>117</v>
      </c>
      <c r="C29" s="85" t="s">
        <v>11</v>
      </c>
      <c r="D29" s="86">
        <v>3361.96</v>
      </c>
      <c r="E29" s="144">
        <v>35244</v>
      </c>
      <c r="F29" s="142">
        <f t="shared" si="4"/>
        <v>118488918</v>
      </c>
      <c r="G29" s="144">
        <v>35015</v>
      </c>
      <c r="H29" s="144">
        <f t="shared" si="5"/>
        <v>117719029</v>
      </c>
      <c r="I29" s="143" t="str">
        <f t="shared" si="6"/>
        <v>OK</v>
      </c>
      <c r="J29" s="144">
        <v>35050</v>
      </c>
      <c r="K29" s="144">
        <f t="shared" si="7"/>
        <v>117836698</v>
      </c>
      <c r="L29" s="143" t="str">
        <f t="shared" si="8"/>
        <v>OK</v>
      </c>
    </row>
    <row r="30" spans="1:12" ht="25.5" x14ac:dyDescent="0.25">
      <c r="A30" s="85">
        <v>2.2999999999999998</v>
      </c>
      <c r="B30" s="145" t="s">
        <v>118</v>
      </c>
      <c r="C30" s="85" t="s">
        <v>11</v>
      </c>
      <c r="D30" s="86">
        <v>1209.3900000000001</v>
      </c>
      <c r="E30" s="144">
        <v>57547</v>
      </c>
      <c r="F30" s="142">
        <f t="shared" si="4"/>
        <v>69596766</v>
      </c>
      <c r="G30" s="144">
        <v>57173</v>
      </c>
      <c r="H30" s="144">
        <f t="shared" si="5"/>
        <v>69144454</v>
      </c>
      <c r="I30" s="143" t="str">
        <f t="shared" si="6"/>
        <v>OK</v>
      </c>
      <c r="J30" s="144">
        <v>57230</v>
      </c>
      <c r="K30" s="144">
        <f t="shared" si="7"/>
        <v>69213390</v>
      </c>
      <c r="L30" s="143" t="str">
        <f t="shared" si="8"/>
        <v>OK</v>
      </c>
    </row>
    <row r="31" spans="1:12" ht="25.5" x14ac:dyDescent="0.25">
      <c r="A31" s="85" t="s">
        <v>119</v>
      </c>
      <c r="B31" s="145" t="s">
        <v>120</v>
      </c>
      <c r="C31" s="85" t="s">
        <v>11</v>
      </c>
      <c r="D31" s="86">
        <v>284.31</v>
      </c>
      <c r="E31" s="144">
        <v>42660</v>
      </c>
      <c r="F31" s="142">
        <f t="shared" si="4"/>
        <v>12128665</v>
      </c>
      <c r="G31" s="144">
        <v>42383</v>
      </c>
      <c r="H31" s="144">
        <f t="shared" si="5"/>
        <v>12049911</v>
      </c>
      <c r="I31" s="143" t="str">
        <f t="shared" si="6"/>
        <v>OK</v>
      </c>
      <c r="J31" s="144">
        <v>42425</v>
      </c>
      <c r="K31" s="144">
        <f t="shared" si="7"/>
        <v>12061852</v>
      </c>
      <c r="L31" s="143" t="str">
        <f t="shared" si="8"/>
        <v>OK</v>
      </c>
    </row>
    <row r="32" spans="1:12" ht="15" x14ac:dyDescent="0.25">
      <c r="A32" s="85"/>
      <c r="B32" s="145"/>
      <c r="C32" s="85"/>
      <c r="D32" s="86"/>
      <c r="E32" s="144"/>
      <c r="F32" s="142">
        <f t="shared" si="4"/>
        <v>0</v>
      </c>
      <c r="G32" s="144"/>
      <c r="H32" s="144">
        <f t="shared" si="5"/>
        <v>0</v>
      </c>
      <c r="I32" s="143" t="str">
        <f t="shared" si="6"/>
        <v>OK</v>
      </c>
      <c r="J32" s="144"/>
      <c r="K32" s="144">
        <f t="shared" si="7"/>
        <v>0</v>
      </c>
      <c r="L32" s="143" t="str">
        <f t="shared" si="8"/>
        <v>OK</v>
      </c>
    </row>
    <row r="33" spans="1:12" ht="15" x14ac:dyDescent="0.25">
      <c r="A33" s="85"/>
      <c r="B33" s="144" t="s">
        <v>121</v>
      </c>
      <c r="C33" s="85"/>
      <c r="D33" s="86"/>
      <c r="E33" s="144"/>
      <c r="F33" s="142">
        <f t="shared" si="4"/>
        <v>0</v>
      </c>
      <c r="G33" s="144"/>
      <c r="H33" s="144">
        <f t="shared" si="5"/>
        <v>0</v>
      </c>
      <c r="I33" s="143" t="str">
        <f t="shared" si="6"/>
        <v>OK</v>
      </c>
      <c r="J33" s="144"/>
      <c r="K33" s="144">
        <f t="shared" si="7"/>
        <v>0</v>
      </c>
      <c r="L33" s="143" t="str">
        <f t="shared" si="8"/>
        <v>OK</v>
      </c>
    </row>
    <row r="34" spans="1:12" ht="15" x14ac:dyDescent="0.25">
      <c r="A34" s="85"/>
      <c r="B34" s="145"/>
      <c r="C34" s="85"/>
      <c r="D34" s="86"/>
      <c r="E34" s="144"/>
      <c r="F34" s="142">
        <f t="shared" si="4"/>
        <v>0</v>
      </c>
      <c r="G34" s="144"/>
      <c r="H34" s="144">
        <f t="shared" si="5"/>
        <v>0</v>
      </c>
      <c r="I34" s="143" t="str">
        <f t="shared" si="6"/>
        <v>OK</v>
      </c>
      <c r="J34" s="144"/>
      <c r="K34" s="144">
        <f t="shared" si="7"/>
        <v>0</v>
      </c>
      <c r="L34" s="143" t="str">
        <f t="shared" si="8"/>
        <v>OK</v>
      </c>
    </row>
    <row r="35" spans="1:12" ht="15" x14ac:dyDescent="0.25">
      <c r="A35" s="85">
        <v>3</v>
      </c>
      <c r="B35" s="145" t="s">
        <v>122</v>
      </c>
      <c r="C35" s="85"/>
      <c r="D35" s="86"/>
      <c r="E35" s="144"/>
      <c r="F35" s="142">
        <f t="shared" si="4"/>
        <v>0</v>
      </c>
      <c r="G35" s="144"/>
      <c r="H35" s="144">
        <f t="shared" si="5"/>
        <v>0</v>
      </c>
      <c r="I35" s="143" t="str">
        <f t="shared" si="6"/>
        <v>OK</v>
      </c>
      <c r="J35" s="144"/>
      <c r="K35" s="144">
        <f t="shared" si="7"/>
        <v>0</v>
      </c>
      <c r="L35" s="143" t="str">
        <f t="shared" si="8"/>
        <v>OK</v>
      </c>
    </row>
    <row r="36" spans="1:12" ht="15" x14ac:dyDescent="0.25">
      <c r="A36" s="85">
        <v>3.1</v>
      </c>
      <c r="B36" s="145" t="s">
        <v>123</v>
      </c>
      <c r="C36" s="85" t="s">
        <v>7</v>
      </c>
      <c r="D36" s="86">
        <v>335.86</v>
      </c>
      <c r="E36" s="144">
        <v>46847</v>
      </c>
      <c r="F36" s="142">
        <f t="shared" si="4"/>
        <v>15734033</v>
      </c>
      <c r="G36" s="144">
        <v>46542</v>
      </c>
      <c r="H36" s="144">
        <f t="shared" si="5"/>
        <v>15631596</v>
      </c>
      <c r="I36" s="143" t="str">
        <f t="shared" si="6"/>
        <v>OK</v>
      </c>
      <c r="J36" s="144">
        <v>46589</v>
      </c>
      <c r="K36" s="144">
        <f t="shared" si="7"/>
        <v>15647382</v>
      </c>
      <c r="L36" s="143" t="str">
        <f t="shared" si="8"/>
        <v>OK</v>
      </c>
    </row>
    <row r="37" spans="1:12" ht="15" x14ac:dyDescent="0.25">
      <c r="A37" s="85">
        <v>3.2</v>
      </c>
      <c r="B37" s="145" t="s">
        <v>124</v>
      </c>
      <c r="C37" s="85" t="s">
        <v>11</v>
      </c>
      <c r="D37" s="86">
        <v>331.34</v>
      </c>
      <c r="E37" s="144">
        <v>922782</v>
      </c>
      <c r="F37" s="142">
        <f t="shared" si="4"/>
        <v>305754588</v>
      </c>
      <c r="G37" s="144">
        <v>916784</v>
      </c>
      <c r="H37" s="144">
        <f t="shared" si="5"/>
        <v>303767211</v>
      </c>
      <c r="I37" s="143" t="str">
        <f t="shared" si="6"/>
        <v>OK</v>
      </c>
      <c r="J37" s="144">
        <v>917707</v>
      </c>
      <c r="K37" s="144">
        <f t="shared" si="7"/>
        <v>304073037</v>
      </c>
      <c r="L37" s="143" t="str">
        <f t="shared" si="8"/>
        <v>OK</v>
      </c>
    </row>
    <row r="38" spans="1:12" ht="38.25" x14ac:dyDescent="0.25">
      <c r="A38" s="85">
        <v>3.3</v>
      </c>
      <c r="B38" s="145" t="s">
        <v>125</v>
      </c>
      <c r="C38" s="85" t="s">
        <v>11</v>
      </c>
      <c r="D38" s="86">
        <v>277.58999999999997</v>
      </c>
      <c r="E38" s="144">
        <v>922782</v>
      </c>
      <c r="F38" s="142">
        <f t="shared" si="4"/>
        <v>256155055</v>
      </c>
      <c r="G38" s="144">
        <v>916784</v>
      </c>
      <c r="H38" s="144">
        <f t="shared" si="5"/>
        <v>254490071</v>
      </c>
      <c r="I38" s="143" t="str">
        <f t="shared" si="6"/>
        <v>OK</v>
      </c>
      <c r="J38" s="144">
        <v>917707</v>
      </c>
      <c r="K38" s="144">
        <f t="shared" si="7"/>
        <v>254746286</v>
      </c>
      <c r="L38" s="143" t="str">
        <f t="shared" si="8"/>
        <v>OK</v>
      </c>
    </row>
    <row r="39" spans="1:12" ht="38.25" x14ac:dyDescent="0.25">
      <c r="A39" s="85">
        <v>3.4</v>
      </c>
      <c r="B39" s="145" t="s">
        <v>126</v>
      </c>
      <c r="C39" s="85" t="s">
        <v>11</v>
      </c>
      <c r="D39" s="86">
        <v>371.83</v>
      </c>
      <c r="E39" s="144">
        <v>922782</v>
      </c>
      <c r="F39" s="142">
        <f t="shared" si="4"/>
        <v>343118031</v>
      </c>
      <c r="G39" s="144">
        <v>916784</v>
      </c>
      <c r="H39" s="144">
        <f t="shared" si="5"/>
        <v>340887795</v>
      </c>
      <c r="I39" s="143" t="str">
        <f t="shared" si="6"/>
        <v>OK</v>
      </c>
      <c r="J39" s="144">
        <v>917707</v>
      </c>
      <c r="K39" s="144">
        <f t="shared" si="7"/>
        <v>341230994</v>
      </c>
      <c r="L39" s="143" t="str">
        <f t="shared" si="8"/>
        <v>OK</v>
      </c>
    </row>
    <row r="40" spans="1:12" ht="15" x14ac:dyDescent="0.25">
      <c r="A40" s="85">
        <v>3.5</v>
      </c>
      <c r="B40" s="145" t="s">
        <v>127</v>
      </c>
      <c r="C40" s="85" t="s">
        <v>128</v>
      </c>
      <c r="D40" s="86">
        <v>168109.04</v>
      </c>
      <c r="E40" s="144">
        <v>4601</v>
      </c>
      <c r="F40" s="142">
        <f t="shared" si="4"/>
        <v>773469693</v>
      </c>
      <c r="G40" s="144">
        <v>4571</v>
      </c>
      <c r="H40" s="144">
        <f t="shared" si="5"/>
        <v>768426422</v>
      </c>
      <c r="I40" s="143" t="str">
        <f t="shared" si="6"/>
        <v>OK</v>
      </c>
      <c r="J40" s="144">
        <v>4576</v>
      </c>
      <c r="K40" s="144">
        <f t="shared" si="7"/>
        <v>769266967</v>
      </c>
      <c r="L40" s="143" t="str">
        <f t="shared" si="8"/>
        <v>OK</v>
      </c>
    </row>
    <row r="41" spans="1:12" ht="15" x14ac:dyDescent="0.25">
      <c r="A41" s="85">
        <v>3.6</v>
      </c>
      <c r="B41" s="145" t="s">
        <v>129</v>
      </c>
      <c r="C41" s="85" t="s">
        <v>11</v>
      </c>
      <c r="D41" s="86">
        <v>239.74</v>
      </c>
      <c r="E41" s="144">
        <v>922783</v>
      </c>
      <c r="F41" s="142">
        <f t="shared" si="4"/>
        <v>221227996</v>
      </c>
      <c r="G41" s="144">
        <v>916785</v>
      </c>
      <c r="H41" s="144">
        <f t="shared" si="5"/>
        <v>219790036</v>
      </c>
      <c r="I41" s="143" t="str">
        <f t="shared" si="6"/>
        <v>OK</v>
      </c>
      <c r="J41" s="144">
        <v>917708</v>
      </c>
      <c r="K41" s="144">
        <f t="shared" si="7"/>
        <v>220011316</v>
      </c>
      <c r="L41" s="143" t="str">
        <f t="shared" si="8"/>
        <v>OK</v>
      </c>
    </row>
    <row r="42" spans="1:12" ht="25.5" x14ac:dyDescent="0.25">
      <c r="A42" s="85">
        <v>3.7</v>
      </c>
      <c r="B42" s="145" t="s">
        <v>130</v>
      </c>
      <c r="C42" s="85" t="s">
        <v>11</v>
      </c>
      <c r="D42" s="86">
        <v>29.32</v>
      </c>
      <c r="E42" s="144">
        <v>197493</v>
      </c>
      <c r="F42" s="142">
        <f t="shared" si="4"/>
        <v>5790495</v>
      </c>
      <c r="G42" s="144">
        <v>196209</v>
      </c>
      <c r="H42" s="144">
        <f t="shared" si="5"/>
        <v>5752848</v>
      </c>
      <c r="I42" s="143" t="str">
        <f t="shared" si="6"/>
        <v>OK</v>
      </c>
      <c r="J42" s="144">
        <v>196407</v>
      </c>
      <c r="K42" s="144">
        <f t="shared" si="7"/>
        <v>5758653</v>
      </c>
      <c r="L42" s="143" t="str">
        <f t="shared" si="8"/>
        <v>OK</v>
      </c>
    </row>
    <row r="43" spans="1:12" ht="15" x14ac:dyDescent="0.25">
      <c r="A43" s="85">
        <v>3.8</v>
      </c>
      <c r="B43" s="145" t="s">
        <v>131</v>
      </c>
      <c r="C43" s="85" t="s">
        <v>7</v>
      </c>
      <c r="D43" s="86">
        <v>17.16</v>
      </c>
      <c r="E43" s="144">
        <v>621483</v>
      </c>
      <c r="F43" s="142">
        <f t="shared" si="4"/>
        <v>10664648</v>
      </c>
      <c r="G43" s="144">
        <v>617443</v>
      </c>
      <c r="H43" s="144">
        <f t="shared" si="5"/>
        <v>10595322</v>
      </c>
      <c r="I43" s="143" t="str">
        <f t="shared" si="6"/>
        <v>OK</v>
      </c>
      <c r="J43" s="144">
        <v>618065</v>
      </c>
      <c r="K43" s="144">
        <f t="shared" si="7"/>
        <v>10605995</v>
      </c>
      <c r="L43" s="143" t="str">
        <f t="shared" si="8"/>
        <v>OK</v>
      </c>
    </row>
    <row r="44" spans="1:12" ht="15" x14ac:dyDescent="0.25">
      <c r="A44" s="85">
        <v>3.9</v>
      </c>
      <c r="B44" s="145" t="s">
        <v>132</v>
      </c>
      <c r="C44" s="85" t="s">
        <v>93</v>
      </c>
      <c r="D44" s="86">
        <v>544.85</v>
      </c>
      <c r="E44" s="144">
        <v>88651</v>
      </c>
      <c r="F44" s="142">
        <f t="shared" si="4"/>
        <v>48301497</v>
      </c>
      <c r="G44" s="144">
        <v>88075</v>
      </c>
      <c r="H44" s="144">
        <f t="shared" si="5"/>
        <v>47987664</v>
      </c>
      <c r="I44" s="143" t="str">
        <f t="shared" si="6"/>
        <v>OK</v>
      </c>
      <c r="J44" s="144">
        <v>88163</v>
      </c>
      <c r="K44" s="144">
        <f t="shared" si="7"/>
        <v>48035611</v>
      </c>
      <c r="L44" s="143" t="str">
        <f t="shared" si="8"/>
        <v>OK</v>
      </c>
    </row>
    <row r="45" spans="1:12" ht="15" x14ac:dyDescent="0.25">
      <c r="A45" s="85">
        <v>3.1</v>
      </c>
      <c r="B45" s="145" t="s">
        <v>133</v>
      </c>
      <c r="C45" s="85" t="s">
        <v>7</v>
      </c>
      <c r="D45" s="86">
        <v>3230.46</v>
      </c>
      <c r="E45" s="144">
        <v>148520</v>
      </c>
      <c r="F45" s="142">
        <f t="shared" si="4"/>
        <v>479787919</v>
      </c>
      <c r="G45" s="144">
        <v>147035</v>
      </c>
      <c r="H45" s="144">
        <f t="shared" si="5"/>
        <v>474990686</v>
      </c>
      <c r="I45" s="143" t="str">
        <f t="shared" si="6"/>
        <v>OK</v>
      </c>
      <c r="J45" s="144">
        <v>147703</v>
      </c>
      <c r="K45" s="144">
        <f t="shared" si="7"/>
        <v>477148633</v>
      </c>
      <c r="L45" s="143" t="str">
        <f t="shared" si="8"/>
        <v>OK</v>
      </c>
    </row>
    <row r="46" spans="1:12" ht="15" x14ac:dyDescent="0.25">
      <c r="A46" s="85">
        <v>3.11</v>
      </c>
      <c r="B46" s="145" t="s">
        <v>134</v>
      </c>
      <c r="C46" s="85" t="s">
        <v>7</v>
      </c>
      <c r="D46" s="86">
        <v>409.29</v>
      </c>
      <c r="E46" s="144">
        <v>87171</v>
      </c>
      <c r="F46" s="142">
        <f t="shared" si="4"/>
        <v>35678219</v>
      </c>
      <c r="G46" s="144">
        <v>86604</v>
      </c>
      <c r="H46" s="144">
        <f t="shared" si="5"/>
        <v>35446151</v>
      </c>
      <c r="I46" s="143" t="str">
        <f t="shared" si="6"/>
        <v>OK</v>
      </c>
      <c r="J46" s="144">
        <v>86692</v>
      </c>
      <c r="K46" s="144">
        <f t="shared" si="7"/>
        <v>35482169</v>
      </c>
      <c r="L46" s="143" t="str">
        <f t="shared" si="8"/>
        <v>OK</v>
      </c>
    </row>
    <row r="47" spans="1:12" ht="15" x14ac:dyDescent="0.25">
      <c r="A47" s="85">
        <v>3.12</v>
      </c>
      <c r="B47" s="145" t="s">
        <v>135</v>
      </c>
      <c r="C47" s="85" t="s">
        <v>128</v>
      </c>
      <c r="D47" s="86">
        <v>4830</v>
      </c>
      <c r="E47" s="144">
        <v>5954</v>
      </c>
      <c r="F47" s="142">
        <f t="shared" si="4"/>
        <v>28757820</v>
      </c>
      <c r="G47" s="144">
        <v>5915</v>
      </c>
      <c r="H47" s="144">
        <f t="shared" si="5"/>
        <v>28569450</v>
      </c>
      <c r="I47" s="143" t="str">
        <f t="shared" si="6"/>
        <v>OK</v>
      </c>
      <c r="J47" s="144">
        <v>5921</v>
      </c>
      <c r="K47" s="144">
        <f t="shared" si="7"/>
        <v>28598430</v>
      </c>
      <c r="L47" s="143" t="str">
        <f t="shared" si="8"/>
        <v>OK</v>
      </c>
    </row>
    <row r="48" spans="1:12" ht="15" x14ac:dyDescent="0.25">
      <c r="A48" s="85">
        <v>3.13</v>
      </c>
      <c r="B48" s="145" t="s">
        <v>136</v>
      </c>
      <c r="C48" s="85" t="s">
        <v>11</v>
      </c>
      <c r="D48" s="86">
        <v>32.33</v>
      </c>
      <c r="E48" s="144">
        <v>715050</v>
      </c>
      <c r="F48" s="142">
        <f t="shared" si="4"/>
        <v>23117567</v>
      </c>
      <c r="G48" s="144">
        <v>710402</v>
      </c>
      <c r="H48" s="144">
        <f t="shared" si="5"/>
        <v>22967297</v>
      </c>
      <c r="I48" s="143" t="str">
        <f t="shared" si="6"/>
        <v>OK</v>
      </c>
      <c r="J48" s="144">
        <v>711117</v>
      </c>
      <c r="K48" s="144">
        <f t="shared" si="7"/>
        <v>22990413</v>
      </c>
      <c r="L48" s="143" t="str">
        <f t="shared" si="8"/>
        <v>OK</v>
      </c>
    </row>
    <row r="49" spans="1:12" ht="15" x14ac:dyDescent="0.25">
      <c r="A49" s="85">
        <v>3.14</v>
      </c>
      <c r="B49" s="145" t="s">
        <v>137</v>
      </c>
      <c r="C49" s="85" t="s">
        <v>11</v>
      </c>
      <c r="D49" s="86">
        <v>25.63</v>
      </c>
      <c r="E49" s="144">
        <v>983405</v>
      </c>
      <c r="F49" s="142">
        <f t="shared" si="4"/>
        <v>25204670</v>
      </c>
      <c r="G49" s="144">
        <v>977013</v>
      </c>
      <c r="H49" s="144">
        <f t="shared" si="5"/>
        <v>25040843</v>
      </c>
      <c r="I49" s="143" t="str">
        <f t="shared" si="6"/>
        <v>OK</v>
      </c>
      <c r="J49" s="144">
        <v>977996</v>
      </c>
      <c r="K49" s="144">
        <f t="shared" si="7"/>
        <v>25066037</v>
      </c>
      <c r="L49" s="143" t="str">
        <f t="shared" si="8"/>
        <v>OK</v>
      </c>
    </row>
    <row r="50" spans="1:12" ht="15" x14ac:dyDescent="0.25">
      <c r="A50" s="85"/>
      <c r="B50" s="145"/>
      <c r="C50" s="85"/>
      <c r="D50" s="86"/>
      <c r="E50" s="144"/>
      <c r="F50" s="142">
        <f t="shared" si="4"/>
        <v>0</v>
      </c>
      <c r="G50" s="144"/>
      <c r="H50" s="144">
        <f t="shared" si="5"/>
        <v>0</v>
      </c>
      <c r="I50" s="143" t="str">
        <f t="shared" si="6"/>
        <v>OK</v>
      </c>
      <c r="J50" s="144"/>
      <c r="K50" s="144">
        <f t="shared" si="7"/>
        <v>0</v>
      </c>
      <c r="L50" s="143" t="str">
        <f t="shared" si="8"/>
        <v>OK</v>
      </c>
    </row>
    <row r="51" spans="1:12" ht="15" x14ac:dyDescent="0.25">
      <c r="A51" s="85"/>
      <c r="B51" s="144" t="s">
        <v>138</v>
      </c>
      <c r="C51" s="85"/>
      <c r="D51" s="86"/>
      <c r="E51" s="144"/>
      <c r="F51" s="142">
        <f t="shared" si="4"/>
        <v>0</v>
      </c>
      <c r="G51" s="144"/>
      <c r="H51" s="144">
        <f t="shared" si="5"/>
        <v>0</v>
      </c>
      <c r="I51" s="143" t="str">
        <f t="shared" si="6"/>
        <v>OK</v>
      </c>
      <c r="J51" s="144"/>
      <c r="K51" s="144">
        <f t="shared" si="7"/>
        <v>0</v>
      </c>
      <c r="L51" s="143" t="str">
        <f t="shared" si="8"/>
        <v>OK</v>
      </c>
    </row>
    <row r="52" spans="1:12" ht="15" x14ac:dyDescent="0.25">
      <c r="A52" s="85"/>
      <c r="B52" s="145"/>
      <c r="C52" s="85"/>
      <c r="D52" s="86"/>
      <c r="E52" s="144"/>
      <c r="F52" s="142">
        <f t="shared" si="4"/>
        <v>0</v>
      </c>
      <c r="G52" s="144"/>
      <c r="H52" s="144">
        <f t="shared" si="5"/>
        <v>0</v>
      </c>
      <c r="I52" s="143" t="str">
        <f t="shared" si="6"/>
        <v>OK</v>
      </c>
      <c r="J52" s="144"/>
      <c r="K52" s="144">
        <f t="shared" si="7"/>
        <v>0</v>
      </c>
      <c r="L52" s="143" t="str">
        <f t="shared" si="8"/>
        <v>OK</v>
      </c>
    </row>
    <row r="53" spans="1:12" ht="15" x14ac:dyDescent="0.25">
      <c r="A53" s="85">
        <v>4</v>
      </c>
      <c r="B53" s="145" t="s">
        <v>139</v>
      </c>
      <c r="C53" s="85"/>
      <c r="D53" s="86"/>
      <c r="E53" s="144"/>
      <c r="F53" s="142">
        <f t="shared" si="4"/>
        <v>0</v>
      </c>
      <c r="G53" s="144"/>
      <c r="H53" s="144">
        <f t="shared" si="5"/>
        <v>0</v>
      </c>
      <c r="I53" s="143" t="str">
        <f t="shared" si="6"/>
        <v>OK</v>
      </c>
      <c r="J53" s="144"/>
      <c r="K53" s="144">
        <f t="shared" si="7"/>
        <v>0</v>
      </c>
      <c r="L53" s="143" t="str">
        <f t="shared" si="8"/>
        <v>OK</v>
      </c>
    </row>
    <row r="54" spans="1:12" ht="15" x14ac:dyDescent="0.25">
      <c r="A54" s="85">
        <v>4.0999999999999996</v>
      </c>
      <c r="B54" s="145" t="s">
        <v>140</v>
      </c>
      <c r="C54" s="85" t="s">
        <v>93</v>
      </c>
      <c r="D54" s="86">
        <v>67.78</v>
      </c>
      <c r="E54" s="144">
        <v>21509.8</v>
      </c>
      <c r="F54" s="142">
        <f t="shared" si="4"/>
        <v>1457934</v>
      </c>
      <c r="G54" s="144">
        <v>21370</v>
      </c>
      <c r="H54" s="144">
        <f t="shared" si="5"/>
        <v>1448459</v>
      </c>
      <c r="I54" s="143" t="str">
        <f t="shared" si="6"/>
        <v>OK</v>
      </c>
      <c r="J54" s="144">
        <v>21391</v>
      </c>
      <c r="K54" s="144">
        <f t="shared" si="7"/>
        <v>1449882</v>
      </c>
      <c r="L54" s="143" t="str">
        <f t="shared" si="8"/>
        <v>OK</v>
      </c>
    </row>
    <row r="55" spans="1:12" ht="15" x14ac:dyDescent="0.25">
      <c r="A55" s="85">
        <v>4.2</v>
      </c>
      <c r="B55" s="145" t="s">
        <v>141</v>
      </c>
      <c r="C55" s="85" t="s">
        <v>93</v>
      </c>
      <c r="D55" s="86">
        <v>7.65</v>
      </c>
      <c r="E55" s="144">
        <v>21509.8</v>
      </c>
      <c r="F55" s="142">
        <f t="shared" si="4"/>
        <v>164550</v>
      </c>
      <c r="G55" s="144">
        <v>21370</v>
      </c>
      <c r="H55" s="144">
        <f t="shared" si="5"/>
        <v>163481</v>
      </c>
      <c r="I55" s="143" t="str">
        <f t="shared" si="6"/>
        <v>OK</v>
      </c>
      <c r="J55" s="144">
        <v>21391</v>
      </c>
      <c r="K55" s="144">
        <f t="shared" si="7"/>
        <v>163641</v>
      </c>
      <c r="L55" s="143" t="str">
        <f t="shared" si="8"/>
        <v>OK</v>
      </c>
    </row>
    <row r="56" spans="1:12" ht="15" x14ac:dyDescent="0.25">
      <c r="A56" s="85">
        <v>4.3</v>
      </c>
      <c r="B56" s="145" t="s">
        <v>142</v>
      </c>
      <c r="C56" s="85" t="s">
        <v>93</v>
      </c>
      <c r="D56" s="86">
        <v>64.59</v>
      </c>
      <c r="E56" s="144">
        <v>21510</v>
      </c>
      <c r="F56" s="142">
        <f t="shared" si="4"/>
        <v>1389331</v>
      </c>
      <c r="G56" s="144">
        <v>21370</v>
      </c>
      <c r="H56" s="144">
        <f t="shared" si="5"/>
        <v>1380288</v>
      </c>
      <c r="I56" s="143" t="str">
        <f t="shared" si="6"/>
        <v>OK</v>
      </c>
      <c r="J56" s="144">
        <v>21392</v>
      </c>
      <c r="K56" s="144">
        <f t="shared" si="7"/>
        <v>1381709</v>
      </c>
      <c r="L56" s="143" t="str">
        <f t="shared" si="8"/>
        <v>OK</v>
      </c>
    </row>
    <row r="57" spans="1:12" ht="15" x14ac:dyDescent="0.25">
      <c r="A57" s="85">
        <v>4.4000000000000004</v>
      </c>
      <c r="B57" s="145" t="s">
        <v>143</v>
      </c>
      <c r="C57" s="85" t="s">
        <v>93</v>
      </c>
      <c r="D57" s="86">
        <v>111.11</v>
      </c>
      <c r="E57" s="144">
        <v>21927</v>
      </c>
      <c r="F57" s="142">
        <f t="shared" si="4"/>
        <v>2436309</v>
      </c>
      <c r="G57" s="144">
        <v>21784</v>
      </c>
      <c r="H57" s="144">
        <f t="shared" si="5"/>
        <v>2420420</v>
      </c>
      <c r="I57" s="143" t="str">
        <f t="shared" si="6"/>
        <v>OK</v>
      </c>
      <c r="J57" s="144">
        <v>21806</v>
      </c>
      <c r="K57" s="144">
        <f t="shared" si="7"/>
        <v>2422865</v>
      </c>
      <c r="L57" s="143" t="str">
        <f t="shared" si="8"/>
        <v>OK</v>
      </c>
    </row>
    <row r="58" spans="1:12" ht="15" x14ac:dyDescent="0.25">
      <c r="A58" s="85">
        <v>4.5</v>
      </c>
      <c r="B58" s="145" t="s">
        <v>144</v>
      </c>
      <c r="C58" s="85" t="s">
        <v>93</v>
      </c>
      <c r="D58" s="86">
        <v>61.62</v>
      </c>
      <c r="E58" s="144">
        <v>21927</v>
      </c>
      <c r="F58" s="142">
        <f t="shared" si="4"/>
        <v>1351142</v>
      </c>
      <c r="G58" s="144">
        <v>21784</v>
      </c>
      <c r="H58" s="144">
        <f t="shared" si="5"/>
        <v>1342330</v>
      </c>
      <c r="I58" s="143" t="str">
        <f t="shared" si="6"/>
        <v>OK</v>
      </c>
      <c r="J58" s="144">
        <v>21806</v>
      </c>
      <c r="K58" s="144">
        <f t="shared" si="7"/>
        <v>1343686</v>
      </c>
      <c r="L58" s="143" t="str">
        <f t="shared" si="8"/>
        <v>OK</v>
      </c>
    </row>
    <row r="59" spans="1:12" ht="15" x14ac:dyDescent="0.25">
      <c r="A59" s="85">
        <v>4.5999999999999996</v>
      </c>
      <c r="B59" s="145" t="s">
        <v>145</v>
      </c>
      <c r="C59" s="85" t="s">
        <v>93</v>
      </c>
      <c r="D59" s="86">
        <v>71.81</v>
      </c>
      <c r="E59" s="144">
        <v>14986</v>
      </c>
      <c r="F59" s="142">
        <f t="shared" si="4"/>
        <v>1076145</v>
      </c>
      <c r="G59" s="144">
        <v>14889</v>
      </c>
      <c r="H59" s="144">
        <f t="shared" si="5"/>
        <v>1069179</v>
      </c>
      <c r="I59" s="143" t="str">
        <f t="shared" si="6"/>
        <v>OK</v>
      </c>
      <c r="J59" s="144">
        <v>14904</v>
      </c>
      <c r="K59" s="144">
        <f t="shared" si="7"/>
        <v>1070256</v>
      </c>
      <c r="L59" s="143" t="str">
        <f t="shared" si="8"/>
        <v>OK</v>
      </c>
    </row>
    <row r="60" spans="1:12" ht="15" x14ac:dyDescent="0.25">
      <c r="A60" s="85">
        <v>4.7</v>
      </c>
      <c r="B60" s="145" t="s">
        <v>146</v>
      </c>
      <c r="C60" s="85" t="s">
        <v>93</v>
      </c>
      <c r="D60" s="86">
        <v>337.5</v>
      </c>
      <c r="E60" s="144">
        <v>10685</v>
      </c>
      <c r="F60" s="142">
        <f t="shared" si="4"/>
        <v>3606188</v>
      </c>
      <c r="G60" s="144">
        <v>10616</v>
      </c>
      <c r="H60" s="144">
        <f t="shared" si="5"/>
        <v>3582900</v>
      </c>
      <c r="I60" s="143" t="str">
        <f t="shared" si="6"/>
        <v>OK</v>
      </c>
      <c r="J60" s="144">
        <v>10626</v>
      </c>
      <c r="K60" s="144">
        <f t="shared" si="7"/>
        <v>3586275</v>
      </c>
      <c r="L60" s="143" t="str">
        <f t="shared" si="8"/>
        <v>OK</v>
      </c>
    </row>
    <row r="61" spans="1:12" ht="25.5" x14ac:dyDescent="0.25">
      <c r="A61" s="85">
        <v>4.8</v>
      </c>
      <c r="B61" s="145" t="s">
        <v>147</v>
      </c>
      <c r="C61" s="85" t="s">
        <v>93</v>
      </c>
      <c r="D61" s="86">
        <v>55.71</v>
      </c>
      <c r="E61" s="144">
        <v>9766</v>
      </c>
      <c r="F61" s="142">
        <f t="shared" si="4"/>
        <v>544064</v>
      </c>
      <c r="G61" s="144">
        <v>9703</v>
      </c>
      <c r="H61" s="144">
        <f t="shared" si="5"/>
        <v>540554</v>
      </c>
      <c r="I61" s="143" t="str">
        <f t="shared" si="6"/>
        <v>OK</v>
      </c>
      <c r="J61" s="144">
        <v>9712</v>
      </c>
      <c r="K61" s="144">
        <f t="shared" si="7"/>
        <v>541056</v>
      </c>
      <c r="L61" s="143" t="str">
        <f t="shared" si="8"/>
        <v>OK</v>
      </c>
    </row>
    <row r="62" spans="1:12" ht="15" x14ac:dyDescent="0.25">
      <c r="A62" s="85">
        <v>4.9000000000000004</v>
      </c>
      <c r="B62" s="145" t="s">
        <v>148</v>
      </c>
      <c r="C62" s="85" t="s">
        <v>2</v>
      </c>
      <c r="D62" s="86">
        <v>1</v>
      </c>
      <c r="E62" s="144">
        <v>45249</v>
      </c>
      <c r="F62" s="142">
        <f t="shared" si="4"/>
        <v>45249</v>
      </c>
      <c r="G62" s="144">
        <v>44955</v>
      </c>
      <c r="H62" s="144">
        <f t="shared" si="5"/>
        <v>44955</v>
      </c>
      <c r="I62" s="143" t="str">
        <f t="shared" si="6"/>
        <v>OK</v>
      </c>
      <c r="J62" s="144">
        <v>45000</v>
      </c>
      <c r="K62" s="144">
        <f t="shared" si="7"/>
        <v>45000</v>
      </c>
      <c r="L62" s="143" t="str">
        <f t="shared" si="8"/>
        <v>OK</v>
      </c>
    </row>
    <row r="63" spans="1:12" ht="15" x14ac:dyDescent="0.25">
      <c r="A63" s="85">
        <v>4.0999999999999996</v>
      </c>
      <c r="B63" s="145" t="s">
        <v>149</v>
      </c>
      <c r="C63" s="85" t="s">
        <v>2</v>
      </c>
      <c r="D63" s="86">
        <v>2</v>
      </c>
      <c r="E63" s="144">
        <v>44529</v>
      </c>
      <c r="F63" s="142">
        <f t="shared" si="4"/>
        <v>89058</v>
      </c>
      <c r="G63" s="144">
        <v>44240</v>
      </c>
      <c r="H63" s="144">
        <f t="shared" si="5"/>
        <v>88480</v>
      </c>
      <c r="I63" s="143" t="str">
        <f t="shared" si="6"/>
        <v>OK</v>
      </c>
      <c r="J63" s="144">
        <v>44284</v>
      </c>
      <c r="K63" s="144">
        <f t="shared" si="7"/>
        <v>88568</v>
      </c>
      <c r="L63" s="143" t="str">
        <f t="shared" si="8"/>
        <v>OK</v>
      </c>
    </row>
    <row r="64" spans="1:12" ht="15" x14ac:dyDescent="0.25">
      <c r="A64" s="85">
        <v>4.1100000000000003</v>
      </c>
      <c r="B64" s="145" t="s">
        <v>150</v>
      </c>
      <c r="C64" s="85" t="s">
        <v>2</v>
      </c>
      <c r="D64" s="86">
        <v>2</v>
      </c>
      <c r="E64" s="144">
        <v>34102</v>
      </c>
      <c r="F64" s="142">
        <f t="shared" si="4"/>
        <v>68204</v>
      </c>
      <c r="G64" s="144">
        <v>33880</v>
      </c>
      <c r="H64" s="144">
        <f t="shared" si="5"/>
        <v>67760</v>
      </c>
      <c r="I64" s="143" t="str">
        <f t="shared" si="6"/>
        <v>OK</v>
      </c>
      <c r="J64" s="144">
        <v>33914</v>
      </c>
      <c r="K64" s="144">
        <f t="shared" si="7"/>
        <v>67828</v>
      </c>
      <c r="L64" s="143" t="str">
        <f t="shared" si="8"/>
        <v>OK</v>
      </c>
    </row>
    <row r="65" spans="1:12" ht="15" x14ac:dyDescent="0.25">
      <c r="A65" s="85">
        <v>4.12</v>
      </c>
      <c r="B65" s="145" t="s">
        <v>151</v>
      </c>
      <c r="C65" s="85" t="s">
        <v>2</v>
      </c>
      <c r="D65" s="86">
        <v>1</v>
      </c>
      <c r="E65" s="144">
        <v>33799</v>
      </c>
      <c r="F65" s="142">
        <f t="shared" si="4"/>
        <v>33799</v>
      </c>
      <c r="G65" s="144">
        <v>33579</v>
      </c>
      <c r="H65" s="144">
        <f t="shared" si="5"/>
        <v>33579</v>
      </c>
      <c r="I65" s="143" t="str">
        <f t="shared" si="6"/>
        <v>OK</v>
      </c>
      <c r="J65" s="144">
        <v>33613</v>
      </c>
      <c r="K65" s="144">
        <f t="shared" si="7"/>
        <v>33613</v>
      </c>
      <c r="L65" s="143" t="str">
        <f t="shared" si="8"/>
        <v>OK</v>
      </c>
    </row>
    <row r="66" spans="1:12" ht="15" x14ac:dyDescent="0.25">
      <c r="A66" s="85">
        <v>4.13</v>
      </c>
      <c r="B66" s="145" t="s">
        <v>152</v>
      </c>
      <c r="C66" s="85" t="s">
        <v>2</v>
      </c>
      <c r="D66" s="86">
        <v>4</v>
      </c>
      <c r="E66" s="144">
        <v>21472</v>
      </c>
      <c r="F66" s="142">
        <f t="shared" si="4"/>
        <v>85888</v>
      </c>
      <c r="G66" s="144">
        <v>21332</v>
      </c>
      <c r="H66" s="144">
        <f t="shared" si="5"/>
        <v>85328</v>
      </c>
      <c r="I66" s="143" t="str">
        <f t="shared" si="6"/>
        <v>OK</v>
      </c>
      <c r="J66" s="144">
        <v>21354</v>
      </c>
      <c r="K66" s="144">
        <f t="shared" si="7"/>
        <v>85416</v>
      </c>
      <c r="L66" s="143" t="str">
        <f t="shared" si="8"/>
        <v>OK</v>
      </c>
    </row>
    <row r="67" spans="1:12" ht="15" x14ac:dyDescent="0.25">
      <c r="A67" s="85">
        <v>4.1399999999999997</v>
      </c>
      <c r="B67" s="145" t="s">
        <v>153</v>
      </c>
      <c r="C67" s="85" t="s">
        <v>2</v>
      </c>
      <c r="D67" s="86">
        <v>1</v>
      </c>
      <c r="E67" s="144">
        <v>19222</v>
      </c>
      <c r="F67" s="142">
        <f t="shared" si="4"/>
        <v>19222</v>
      </c>
      <c r="G67" s="144">
        <v>19097</v>
      </c>
      <c r="H67" s="144">
        <f t="shared" si="5"/>
        <v>19097</v>
      </c>
      <c r="I67" s="143" t="str">
        <f t="shared" si="6"/>
        <v>OK</v>
      </c>
      <c r="J67" s="144">
        <v>19116</v>
      </c>
      <c r="K67" s="144">
        <f t="shared" si="7"/>
        <v>19116</v>
      </c>
      <c r="L67" s="143" t="str">
        <f t="shared" si="8"/>
        <v>OK</v>
      </c>
    </row>
    <row r="68" spans="1:12" ht="15" x14ac:dyDescent="0.25">
      <c r="A68" s="85">
        <v>4.1500000000000004</v>
      </c>
      <c r="B68" s="145" t="s">
        <v>154</v>
      </c>
      <c r="C68" s="85" t="s">
        <v>2</v>
      </c>
      <c r="D68" s="86">
        <v>2</v>
      </c>
      <c r="E68" s="144">
        <v>13671</v>
      </c>
      <c r="F68" s="142">
        <f t="shared" si="4"/>
        <v>27342</v>
      </c>
      <c r="G68" s="144">
        <v>13582</v>
      </c>
      <c r="H68" s="144">
        <f t="shared" si="5"/>
        <v>27164</v>
      </c>
      <c r="I68" s="143" t="str">
        <f t="shared" si="6"/>
        <v>OK</v>
      </c>
      <c r="J68" s="144">
        <v>13596</v>
      </c>
      <c r="K68" s="144">
        <f t="shared" si="7"/>
        <v>27192</v>
      </c>
      <c r="L68" s="143" t="str">
        <f t="shared" si="8"/>
        <v>OK</v>
      </c>
    </row>
    <row r="69" spans="1:12" ht="15" x14ac:dyDescent="0.25">
      <c r="A69" s="85">
        <v>4.16</v>
      </c>
      <c r="B69" s="145" t="s">
        <v>155</v>
      </c>
      <c r="C69" s="85" t="s">
        <v>2</v>
      </c>
      <c r="D69" s="86">
        <v>4</v>
      </c>
      <c r="E69" s="144">
        <v>12372</v>
      </c>
      <c r="F69" s="142">
        <f t="shared" si="4"/>
        <v>49488</v>
      </c>
      <c r="G69" s="144">
        <v>12292</v>
      </c>
      <c r="H69" s="144">
        <f t="shared" si="5"/>
        <v>49168</v>
      </c>
      <c r="I69" s="143" t="str">
        <f t="shared" si="6"/>
        <v>OK</v>
      </c>
      <c r="J69" s="144">
        <v>12304</v>
      </c>
      <c r="K69" s="144">
        <f t="shared" si="7"/>
        <v>49216</v>
      </c>
      <c r="L69" s="143" t="str">
        <f t="shared" si="8"/>
        <v>OK</v>
      </c>
    </row>
    <row r="70" spans="1:12" ht="15" x14ac:dyDescent="0.25">
      <c r="A70" s="85">
        <v>4.17</v>
      </c>
      <c r="B70" s="145" t="s">
        <v>156</v>
      </c>
      <c r="C70" s="85" t="s">
        <v>2</v>
      </c>
      <c r="D70" s="86">
        <v>2</v>
      </c>
      <c r="E70" s="144">
        <v>12372</v>
      </c>
      <c r="F70" s="142">
        <f t="shared" si="4"/>
        <v>24744</v>
      </c>
      <c r="G70" s="144">
        <v>12292</v>
      </c>
      <c r="H70" s="144">
        <f t="shared" si="5"/>
        <v>24584</v>
      </c>
      <c r="I70" s="143" t="str">
        <f t="shared" si="6"/>
        <v>OK</v>
      </c>
      <c r="J70" s="144">
        <v>12304</v>
      </c>
      <c r="K70" s="144">
        <f t="shared" si="7"/>
        <v>24608</v>
      </c>
      <c r="L70" s="143" t="str">
        <f t="shared" si="8"/>
        <v>OK</v>
      </c>
    </row>
    <row r="71" spans="1:12" ht="15" x14ac:dyDescent="0.25">
      <c r="A71" s="85">
        <v>4.18</v>
      </c>
      <c r="B71" s="145" t="s">
        <v>157</v>
      </c>
      <c r="C71" s="85" t="s">
        <v>2</v>
      </c>
      <c r="D71" s="86">
        <v>9</v>
      </c>
      <c r="E71" s="144">
        <v>13361</v>
      </c>
      <c r="F71" s="142">
        <f t="shared" si="4"/>
        <v>120249</v>
      </c>
      <c r="G71" s="144">
        <v>13274</v>
      </c>
      <c r="H71" s="144">
        <f t="shared" si="5"/>
        <v>119466</v>
      </c>
      <c r="I71" s="143" t="str">
        <f t="shared" si="6"/>
        <v>OK</v>
      </c>
      <c r="J71" s="144">
        <v>13288</v>
      </c>
      <c r="K71" s="144">
        <f t="shared" si="7"/>
        <v>119592</v>
      </c>
      <c r="L71" s="143" t="str">
        <f t="shared" si="8"/>
        <v>OK</v>
      </c>
    </row>
    <row r="72" spans="1:12" ht="15" x14ac:dyDescent="0.25">
      <c r="A72" s="85">
        <v>4.1900000000000004</v>
      </c>
      <c r="B72" s="145" t="s">
        <v>158</v>
      </c>
      <c r="C72" s="85" t="s">
        <v>2</v>
      </c>
      <c r="D72" s="86">
        <v>1</v>
      </c>
      <c r="E72" s="144">
        <v>13361</v>
      </c>
      <c r="F72" s="142">
        <f t="shared" si="4"/>
        <v>13361</v>
      </c>
      <c r="G72" s="144">
        <v>13274</v>
      </c>
      <c r="H72" s="144">
        <f t="shared" si="5"/>
        <v>13274</v>
      </c>
      <c r="I72" s="143" t="str">
        <f t="shared" si="6"/>
        <v>OK</v>
      </c>
      <c r="J72" s="144">
        <v>13288</v>
      </c>
      <c r="K72" s="144">
        <f t="shared" si="7"/>
        <v>13288</v>
      </c>
      <c r="L72" s="143" t="str">
        <f t="shared" si="8"/>
        <v>OK</v>
      </c>
    </row>
    <row r="73" spans="1:12" ht="15" x14ac:dyDescent="0.25">
      <c r="A73" s="85">
        <v>4.2</v>
      </c>
      <c r="B73" s="145" t="s">
        <v>159</v>
      </c>
      <c r="C73" s="85" t="s">
        <v>2</v>
      </c>
      <c r="D73" s="86">
        <v>10</v>
      </c>
      <c r="E73" s="144">
        <v>11667</v>
      </c>
      <c r="F73" s="142">
        <f t="shared" si="4"/>
        <v>116670</v>
      </c>
      <c r="G73" s="144">
        <v>11591</v>
      </c>
      <c r="H73" s="144">
        <f t="shared" si="5"/>
        <v>115910</v>
      </c>
      <c r="I73" s="143" t="str">
        <f t="shared" si="6"/>
        <v>OK</v>
      </c>
      <c r="J73" s="144">
        <v>11603</v>
      </c>
      <c r="K73" s="144">
        <f t="shared" si="7"/>
        <v>116030</v>
      </c>
      <c r="L73" s="143" t="str">
        <f t="shared" si="8"/>
        <v>OK</v>
      </c>
    </row>
    <row r="74" spans="1:12" ht="15" x14ac:dyDescent="0.25">
      <c r="A74" s="85">
        <v>4.21</v>
      </c>
      <c r="B74" s="145" t="s">
        <v>160</v>
      </c>
      <c r="C74" s="85" t="s">
        <v>2</v>
      </c>
      <c r="D74" s="86">
        <v>15</v>
      </c>
      <c r="E74" s="144">
        <v>9754</v>
      </c>
      <c r="F74" s="142">
        <f t="shared" ref="F74:F137" si="9">ROUND($D74*E74,0)</f>
        <v>146310</v>
      </c>
      <c r="G74" s="144">
        <v>9691</v>
      </c>
      <c r="H74" s="144">
        <f t="shared" si="5"/>
        <v>145365</v>
      </c>
      <c r="I74" s="143" t="str">
        <f t="shared" si="6"/>
        <v>OK</v>
      </c>
      <c r="J74" s="144">
        <v>9700</v>
      </c>
      <c r="K74" s="144">
        <f t="shared" si="7"/>
        <v>145500</v>
      </c>
      <c r="L74" s="143" t="str">
        <f t="shared" si="8"/>
        <v>OK</v>
      </c>
    </row>
    <row r="75" spans="1:12" ht="15" x14ac:dyDescent="0.25">
      <c r="A75" s="85">
        <v>4.22</v>
      </c>
      <c r="B75" s="145" t="s">
        <v>161</v>
      </c>
      <c r="C75" s="85" t="s">
        <v>2</v>
      </c>
      <c r="D75" s="86">
        <v>2</v>
      </c>
      <c r="E75" s="144">
        <v>9754</v>
      </c>
      <c r="F75" s="142">
        <f t="shared" si="9"/>
        <v>19508</v>
      </c>
      <c r="G75" s="144">
        <v>9691</v>
      </c>
      <c r="H75" s="144">
        <f t="shared" ref="H75:H138" si="10">ROUND($D75*G75,0)</f>
        <v>19382</v>
      </c>
      <c r="I75" s="143" t="str">
        <f t="shared" ref="I75:I138" si="11">+IF(G75&lt;=$E75,"OK","NO OK")</f>
        <v>OK</v>
      </c>
      <c r="J75" s="144">
        <v>9700</v>
      </c>
      <c r="K75" s="144">
        <f t="shared" ref="K75:K138" si="12">ROUND($D75*J75,0)</f>
        <v>19400</v>
      </c>
      <c r="L75" s="143" t="str">
        <f t="shared" ref="L75:L138" si="13">+IF(J75&lt;=$E75,"OK","NO OK")</f>
        <v>OK</v>
      </c>
    </row>
    <row r="76" spans="1:12" ht="15" x14ac:dyDescent="0.25">
      <c r="A76" s="85">
        <v>4.2300000000000004</v>
      </c>
      <c r="B76" s="145" t="s">
        <v>162</v>
      </c>
      <c r="C76" s="85" t="s">
        <v>2</v>
      </c>
      <c r="D76" s="86">
        <v>9</v>
      </c>
      <c r="E76" s="144">
        <v>4432</v>
      </c>
      <c r="F76" s="142">
        <f t="shared" si="9"/>
        <v>39888</v>
      </c>
      <c r="G76" s="144">
        <v>4403</v>
      </c>
      <c r="H76" s="144">
        <f t="shared" si="10"/>
        <v>39627</v>
      </c>
      <c r="I76" s="143" t="str">
        <f t="shared" si="11"/>
        <v>OK</v>
      </c>
      <c r="J76" s="144">
        <v>4408</v>
      </c>
      <c r="K76" s="144">
        <f t="shared" si="12"/>
        <v>39672</v>
      </c>
      <c r="L76" s="143" t="str">
        <f t="shared" si="13"/>
        <v>OK</v>
      </c>
    </row>
    <row r="77" spans="1:12" ht="15" x14ac:dyDescent="0.25">
      <c r="A77" s="85">
        <v>4.24</v>
      </c>
      <c r="B77" s="145" t="s">
        <v>163</v>
      </c>
      <c r="C77" s="85" t="s">
        <v>2</v>
      </c>
      <c r="D77" s="86">
        <v>6</v>
      </c>
      <c r="E77" s="144">
        <v>4169</v>
      </c>
      <c r="F77" s="142">
        <f t="shared" si="9"/>
        <v>25014</v>
      </c>
      <c r="G77" s="144">
        <v>4142</v>
      </c>
      <c r="H77" s="144">
        <f t="shared" si="10"/>
        <v>24852</v>
      </c>
      <c r="I77" s="143" t="str">
        <f t="shared" si="11"/>
        <v>OK</v>
      </c>
      <c r="J77" s="144">
        <v>4146</v>
      </c>
      <c r="K77" s="144">
        <f t="shared" si="12"/>
        <v>24876</v>
      </c>
      <c r="L77" s="143" t="str">
        <f t="shared" si="13"/>
        <v>OK</v>
      </c>
    </row>
    <row r="78" spans="1:12" ht="15" x14ac:dyDescent="0.25">
      <c r="A78" s="85">
        <v>4.25</v>
      </c>
      <c r="B78" s="145" t="s">
        <v>164</v>
      </c>
      <c r="C78" s="85" t="s">
        <v>2</v>
      </c>
      <c r="D78" s="86">
        <v>306</v>
      </c>
      <c r="E78" s="144">
        <v>3249</v>
      </c>
      <c r="F78" s="142">
        <f t="shared" si="9"/>
        <v>994194</v>
      </c>
      <c r="G78" s="144">
        <v>3228</v>
      </c>
      <c r="H78" s="144">
        <f t="shared" si="10"/>
        <v>987768</v>
      </c>
      <c r="I78" s="143" t="str">
        <f t="shared" si="11"/>
        <v>OK</v>
      </c>
      <c r="J78" s="144">
        <v>3231</v>
      </c>
      <c r="K78" s="144">
        <f t="shared" si="12"/>
        <v>988686</v>
      </c>
      <c r="L78" s="143" t="str">
        <f t="shared" si="13"/>
        <v>OK</v>
      </c>
    </row>
    <row r="79" spans="1:12" ht="15" x14ac:dyDescent="0.25">
      <c r="A79" s="85">
        <v>4.26</v>
      </c>
      <c r="B79" s="145" t="s">
        <v>165</v>
      </c>
      <c r="C79" s="85" t="s">
        <v>2</v>
      </c>
      <c r="D79" s="86">
        <v>18</v>
      </c>
      <c r="E79" s="144">
        <v>7358</v>
      </c>
      <c r="F79" s="142">
        <f t="shared" si="9"/>
        <v>132444</v>
      </c>
      <c r="G79" s="144">
        <v>7310</v>
      </c>
      <c r="H79" s="144">
        <f t="shared" si="10"/>
        <v>131580</v>
      </c>
      <c r="I79" s="143" t="str">
        <f t="shared" si="11"/>
        <v>OK</v>
      </c>
      <c r="J79" s="144">
        <v>7318</v>
      </c>
      <c r="K79" s="144">
        <f t="shared" si="12"/>
        <v>131724</v>
      </c>
      <c r="L79" s="143" t="str">
        <f t="shared" si="13"/>
        <v>OK</v>
      </c>
    </row>
    <row r="80" spans="1:12" ht="15" x14ac:dyDescent="0.25">
      <c r="A80" s="85">
        <v>4.2699999999999996</v>
      </c>
      <c r="B80" s="145" t="s">
        <v>166</v>
      </c>
      <c r="C80" s="85" t="s">
        <v>2</v>
      </c>
      <c r="D80" s="86">
        <v>19</v>
      </c>
      <c r="E80" s="144">
        <v>7358</v>
      </c>
      <c r="F80" s="142">
        <f t="shared" si="9"/>
        <v>139802</v>
      </c>
      <c r="G80" s="144">
        <v>7310</v>
      </c>
      <c r="H80" s="144">
        <f t="shared" si="10"/>
        <v>138890</v>
      </c>
      <c r="I80" s="143" t="str">
        <f t="shared" si="11"/>
        <v>OK</v>
      </c>
      <c r="J80" s="144">
        <v>7318</v>
      </c>
      <c r="K80" s="144">
        <f t="shared" si="12"/>
        <v>139042</v>
      </c>
      <c r="L80" s="143" t="str">
        <f t="shared" si="13"/>
        <v>OK</v>
      </c>
    </row>
    <row r="81" spans="1:12" ht="15" x14ac:dyDescent="0.25">
      <c r="A81" s="85">
        <v>4.28</v>
      </c>
      <c r="B81" s="145" t="s">
        <v>167</v>
      </c>
      <c r="C81" s="85" t="s">
        <v>2</v>
      </c>
      <c r="D81" s="86">
        <v>197</v>
      </c>
      <c r="E81" s="144">
        <v>4711</v>
      </c>
      <c r="F81" s="142">
        <f t="shared" si="9"/>
        <v>928067</v>
      </c>
      <c r="G81" s="144">
        <v>4680</v>
      </c>
      <c r="H81" s="144">
        <f t="shared" si="10"/>
        <v>921960</v>
      </c>
      <c r="I81" s="143" t="str">
        <f t="shared" si="11"/>
        <v>OK</v>
      </c>
      <c r="J81" s="144">
        <v>4685</v>
      </c>
      <c r="K81" s="144">
        <f t="shared" si="12"/>
        <v>922945</v>
      </c>
      <c r="L81" s="143" t="str">
        <f t="shared" si="13"/>
        <v>OK</v>
      </c>
    </row>
    <row r="82" spans="1:12" ht="15" x14ac:dyDescent="0.25">
      <c r="A82" s="85">
        <v>4.29</v>
      </c>
      <c r="B82" s="145" t="s">
        <v>168</v>
      </c>
      <c r="C82" s="85" t="s">
        <v>2</v>
      </c>
      <c r="D82" s="86">
        <v>3</v>
      </c>
      <c r="E82" s="144">
        <v>103172</v>
      </c>
      <c r="F82" s="142">
        <f t="shared" si="9"/>
        <v>309516</v>
      </c>
      <c r="G82" s="144">
        <v>102501</v>
      </c>
      <c r="H82" s="144">
        <f t="shared" si="10"/>
        <v>307503</v>
      </c>
      <c r="I82" s="143" t="str">
        <f t="shared" si="11"/>
        <v>OK</v>
      </c>
      <c r="J82" s="144">
        <v>102605</v>
      </c>
      <c r="K82" s="144">
        <f t="shared" si="12"/>
        <v>307815</v>
      </c>
      <c r="L82" s="143" t="str">
        <f t="shared" si="13"/>
        <v>OK</v>
      </c>
    </row>
    <row r="83" spans="1:12" ht="15" x14ac:dyDescent="0.25">
      <c r="A83" s="85">
        <v>4.3</v>
      </c>
      <c r="B83" s="145" t="s">
        <v>169</v>
      </c>
      <c r="C83" s="85" t="s">
        <v>2</v>
      </c>
      <c r="D83" s="86">
        <v>2</v>
      </c>
      <c r="E83" s="144">
        <v>75885</v>
      </c>
      <c r="F83" s="142">
        <f t="shared" si="9"/>
        <v>151770</v>
      </c>
      <c r="G83" s="144">
        <v>75392</v>
      </c>
      <c r="H83" s="144">
        <f t="shared" si="10"/>
        <v>150784</v>
      </c>
      <c r="I83" s="143" t="str">
        <f t="shared" si="11"/>
        <v>OK</v>
      </c>
      <c r="J83" s="144">
        <v>75468</v>
      </c>
      <c r="K83" s="144">
        <f t="shared" si="12"/>
        <v>150936</v>
      </c>
      <c r="L83" s="143" t="str">
        <f t="shared" si="13"/>
        <v>OK</v>
      </c>
    </row>
    <row r="84" spans="1:12" ht="15" x14ac:dyDescent="0.25">
      <c r="A84" s="85">
        <v>4.3099999999999996</v>
      </c>
      <c r="B84" s="145" t="s">
        <v>170</v>
      </c>
      <c r="C84" s="85" t="s">
        <v>2</v>
      </c>
      <c r="D84" s="86">
        <v>6</v>
      </c>
      <c r="E84" s="144">
        <v>43537</v>
      </c>
      <c r="F84" s="142">
        <f t="shared" si="9"/>
        <v>261222</v>
      </c>
      <c r="G84" s="144">
        <v>43254</v>
      </c>
      <c r="H84" s="144">
        <f t="shared" si="10"/>
        <v>259524</v>
      </c>
      <c r="I84" s="143" t="str">
        <f t="shared" si="11"/>
        <v>OK</v>
      </c>
      <c r="J84" s="144">
        <v>43298</v>
      </c>
      <c r="K84" s="144">
        <f t="shared" si="12"/>
        <v>259788</v>
      </c>
      <c r="L84" s="143" t="str">
        <f t="shared" si="13"/>
        <v>OK</v>
      </c>
    </row>
    <row r="85" spans="1:12" ht="15" x14ac:dyDescent="0.25">
      <c r="A85" s="85">
        <v>4.32</v>
      </c>
      <c r="B85" s="145" t="s">
        <v>171</v>
      </c>
      <c r="C85" s="85" t="s">
        <v>2</v>
      </c>
      <c r="D85" s="86">
        <v>15</v>
      </c>
      <c r="E85" s="144">
        <v>30666</v>
      </c>
      <c r="F85" s="142">
        <f t="shared" si="9"/>
        <v>459990</v>
      </c>
      <c r="G85" s="144">
        <v>30467</v>
      </c>
      <c r="H85" s="144">
        <f t="shared" si="10"/>
        <v>457005</v>
      </c>
      <c r="I85" s="143" t="str">
        <f t="shared" si="11"/>
        <v>OK</v>
      </c>
      <c r="J85" s="144">
        <v>30497</v>
      </c>
      <c r="K85" s="144">
        <f t="shared" si="12"/>
        <v>457455</v>
      </c>
      <c r="L85" s="143" t="str">
        <f t="shared" si="13"/>
        <v>OK</v>
      </c>
    </row>
    <row r="86" spans="1:12" ht="15" x14ac:dyDescent="0.25">
      <c r="A86" s="85">
        <v>4.33</v>
      </c>
      <c r="B86" s="145" t="s">
        <v>172</v>
      </c>
      <c r="C86" s="85" t="s">
        <v>2</v>
      </c>
      <c r="D86" s="86">
        <v>17</v>
      </c>
      <c r="E86" s="144">
        <v>22127</v>
      </c>
      <c r="F86" s="142">
        <f t="shared" si="9"/>
        <v>376159</v>
      </c>
      <c r="G86" s="144">
        <v>21983</v>
      </c>
      <c r="H86" s="144">
        <f t="shared" si="10"/>
        <v>373711</v>
      </c>
      <c r="I86" s="143" t="str">
        <f t="shared" si="11"/>
        <v>OK</v>
      </c>
      <c r="J86" s="144">
        <v>22005</v>
      </c>
      <c r="K86" s="144">
        <f t="shared" si="12"/>
        <v>374085</v>
      </c>
      <c r="L86" s="143" t="str">
        <f t="shared" si="13"/>
        <v>OK</v>
      </c>
    </row>
    <row r="87" spans="1:12" ht="15" x14ac:dyDescent="0.25">
      <c r="A87" s="85">
        <v>4.34</v>
      </c>
      <c r="B87" s="145" t="s">
        <v>173</v>
      </c>
      <c r="C87" s="85" t="s">
        <v>2</v>
      </c>
      <c r="D87" s="86">
        <v>1</v>
      </c>
      <c r="E87" s="144">
        <v>7309</v>
      </c>
      <c r="F87" s="142">
        <f t="shared" si="9"/>
        <v>7309</v>
      </c>
      <c r="G87" s="144">
        <v>7261</v>
      </c>
      <c r="H87" s="144">
        <f t="shared" si="10"/>
        <v>7261</v>
      </c>
      <c r="I87" s="143" t="str">
        <f t="shared" si="11"/>
        <v>OK</v>
      </c>
      <c r="J87" s="144">
        <v>7269</v>
      </c>
      <c r="K87" s="144">
        <f t="shared" si="12"/>
        <v>7269</v>
      </c>
      <c r="L87" s="143" t="str">
        <f t="shared" si="13"/>
        <v>OK</v>
      </c>
    </row>
    <row r="88" spans="1:12" ht="15" x14ac:dyDescent="0.25">
      <c r="A88" s="85">
        <v>4.3499999999999996</v>
      </c>
      <c r="B88" s="145" t="s">
        <v>174</v>
      </c>
      <c r="C88" s="85" t="s">
        <v>2</v>
      </c>
      <c r="D88" s="86">
        <v>42</v>
      </c>
      <c r="E88" s="144">
        <v>2851</v>
      </c>
      <c r="F88" s="142">
        <f t="shared" si="9"/>
        <v>119742</v>
      </c>
      <c r="G88" s="144">
        <v>2832</v>
      </c>
      <c r="H88" s="144">
        <f t="shared" si="10"/>
        <v>118944</v>
      </c>
      <c r="I88" s="143" t="str">
        <f t="shared" si="11"/>
        <v>OK</v>
      </c>
      <c r="J88" s="144">
        <v>2835</v>
      </c>
      <c r="K88" s="144">
        <f t="shared" si="12"/>
        <v>119070</v>
      </c>
      <c r="L88" s="143" t="str">
        <f t="shared" si="13"/>
        <v>OK</v>
      </c>
    </row>
    <row r="89" spans="1:12" ht="15" x14ac:dyDescent="0.25">
      <c r="A89" s="85">
        <v>4.3600000000000003</v>
      </c>
      <c r="B89" s="145" t="s">
        <v>175</v>
      </c>
      <c r="C89" s="85" t="s">
        <v>2</v>
      </c>
      <c r="D89" s="86">
        <v>6</v>
      </c>
      <c r="E89" s="144">
        <v>1893</v>
      </c>
      <c r="F89" s="142">
        <f t="shared" si="9"/>
        <v>11358</v>
      </c>
      <c r="G89" s="144">
        <v>1881</v>
      </c>
      <c r="H89" s="144">
        <f t="shared" si="10"/>
        <v>11286</v>
      </c>
      <c r="I89" s="143" t="str">
        <f t="shared" si="11"/>
        <v>OK</v>
      </c>
      <c r="J89" s="144">
        <v>1883</v>
      </c>
      <c r="K89" s="144">
        <f t="shared" si="12"/>
        <v>11298</v>
      </c>
      <c r="L89" s="143" t="str">
        <f t="shared" si="13"/>
        <v>OK</v>
      </c>
    </row>
    <row r="90" spans="1:12" ht="15" x14ac:dyDescent="0.25">
      <c r="A90" s="85">
        <v>4.37</v>
      </c>
      <c r="B90" s="145" t="s">
        <v>176</v>
      </c>
      <c r="C90" s="85" t="s">
        <v>2</v>
      </c>
      <c r="D90" s="86">
        <v>3</v>
      </c>
      <c r="E90" s="144">
        <v>88810</v>
      </c>
      <c r="F90" s="142">
        <f t="shared" si="9"/>
        <v>266430</v>
      </c>
      <c r="G90" s="144">
        <v>88233</v>
      </c>
      <c r="H90" s="144">
        <f t="shared" si="10"/>
        <v>264699</v>
      </c>
      <c r="I90" s="143" t="str">
        <f t="shared" si="11"/>
        <v>OK</v>
      </c>
      <c r="J90" s="144">
        <v>88322</v>
      </c>
      <c r="K90" s="144">
        <f t="shared" si="12"/>
        <v>264966</v>
      </c>
      <c r="L90" s="143" t="str">
        <f t="shared" si="13"/>
        <v>OK</v>
      </c>
    </row>
    <row r="91" spans="1:12" ht="15" x14ac:dyDescent="0.25">
      <c r="A91" s="85">
        <v>4.38</v>
      </c>
      <c r="B91" s="145" t="s">
        <v>177</v>
      </c>
      <c r="C91" s="85" t="s">
        <v>2</v>
      </c>
      <c r="D91" s="86">
        <v>4</v>
      </c>
      <c r="E91" s="144">
        <v>38805</v>
      </c>
      <c r="F91" s="142">
        <f t="shared" si="9"/>
        <v>155220</v>
      </c>
      <c r="G91" s="144">
        <v>38553</v>
      </c>
      <c r="H91" s="144">
        <f t="shared" si="10"/>
        <v>154212</v>
      </c>
      <c r="I91" s="143" t="str">
        <f t="shared" si="11"/>
        <v>OK</v>
      </c>
      <c r="J91" s="144">
        <v>38592</v>
      </c>
      <c r="K91" s="144">
        <f t="shared" si="12"/>
        <v>154368</v>
      </c>
      <c r="L91" s="143" t="str">
        <f t="shared" si="13"/>
        <v>OK</v>
      </c>
    </row>
    <row r="92" spans="1:12" ht="15" x14ac:dyDescent="0.25">
      <c r="A92" s="85">
        <v>4.3899999999999997</v>
      </c>
      <c r="B92" s="145" t="s">
        <v>178</v>
      </c>
      <c r="C92" s="85" t="s">
        <v>2</v>
      </c>
      <c r="D92" s="86">
        <v>13</v>
      </c>
      <c r="E92" s="144">
        <v>32863</v>
      </c>
      <c r="F92" s="142">
        <f t="shared" si="9"/>
        <v>427219</v>
      </c>
      <c r="G92" s="144">
        <v>32649</v>
      </c>
      <c r="H92" s="144">
        <f t="shared" si="10"/>
        <v>424437</v>
      </c>
      <c r="I92" s="143" t="str">
        <f t="shared" si="11"/>
        <v>OK</v>
      </c>
      <c r="J92" s="144">
        <v>32682</v>
      </c>
      <c r="K92" s="144">
        <f t="shared" si="12"/>
        <v>424866</v>
      </c>
      <c r="L92" s="143" t="str">
        <f t="shared" si="13"/>
        <v>OK</v>
      </c>
    </row>
    <row r="93" spans="1:12" ht="15" x14ac:dyDescent="0.25">
      <c r="A93" s="85">
        <v>4.4000000000000004</v>
      </c>
      <c r="B93" s="145" t="s">
        <v>179</v>
      </c>
      <c r="C93" s="85" t="s">
        <v>2</v>
      </c>
      <c r="D93" s="86">
        <v>3</v>
      </c>
      <c r="E93" s="144">
        <v>23417</v>
      </c>
      <c r="F93" s="142">
        <f t="shared" si="9"/>
        <v>70251</v>
      </c>
      <c r="G93" s="144">
        <v>23265</v>
      </c>
      <c r="H93" s="144">
        <f t="shared" si="10"/>
        <v>69795</v>
      </c>
      <c r="I93" s="143" t="str">
        <f t="shared" si="11"/>
        <v>OK</v>
      </c>
      <c r="J93" s="144">
        <v>23288</v>
      </c>
      <c r="K93" s="144">
        <f t="shared" si="12"/>
        <v>69864</v>
      </c>
      <c r="L93" s="143" t="str">
        <f t="shared" si="13"/>
        <v>OK</v>
      </c>
    </row>
    <row r="94" spans="1:12" ht="15" x14ac:dyDescent="0.25">
      <c r="A94" s="85">
        <v>4.41</v>
      </c>
      <c r="B94" s="145" t="s">
        <v>180</v>
      </c>
      <c r="C94" s="85" t="s">
        <v>2</v>
      </c>
      <c r="D94" s="86">
        <v>2</v>
      </c>
      <c r="E94" s="144">
        <v>4973</v>
      </c>
      <c r="F94" s="142">
        <f t="shared" si="9"/>
        <v>9946</v>
      </c>
      <c r="G94" s="144">
        <v>4941</v>
      </c>
      <c r="H94" s="144">
        <f t="shared" si="10"/>
        <v>9882</v>
      </c>
      <c r="I94" s="143" t="str">
        <f t="shared" si="11"/>
        <v>OK</v>
      </c>
      <c r="J94" s="144">
        <v>4946</v>
      </c>
      <c r="K94" s="144">
        <f t="shared" si="12"/>
        <v>9892</v>
      </c>
      <c r="L94" s="143" t="str">
        <f t="shared" si="13"/>
        <v>OK</v>
      </c>
    </row>
    <row r="95" spans="1:12" ht="15" x14ac:dyDescent="0.25">
      <c r="A95" s="85">
        <v>4.42</v>
      </c>
      <c r="B95" s="145" t="s">
        <v>181</v>
      </c>
      <c r="C95" s="85" t="s">
        <v>2</v>
      </c>
      <c r="D95" s="86">
        <v>209</v>
      </c>
      <c r="E95" s="144">
        <v>2864</v>
      </c>
      <c r="F95" s="142">
        <f t="shared" si="9"/>
        <v>598576</v>
      </c>
      <c r="G95" s="144">
        <v>2845</v>
      </c>
      <c r="H95" s="144">
        <f t="shared" si="10"/>
        <v>594605</v>
      </c>
      <c r="I95" s="143" t="str">
        <f t="shared" si="11"/>
        <v>OK</v>
      </c>
      <c r="J95" s="144">
        <v>2848</v>
      </c>
      <c r="K95" s="144">
        <f t="shared" si="12"/>
        <v>595232</v>
      </c>
      <c r="L95" s="143" t="str">
        <f t="shared" si="13"/>
        <v>OK</v>
      </c>
    </row>
    <row r="96" spans="1:12" ht="15" x14ac:dyDescent="0.25">
      <c r="A96" s="85">
        <v>4.43</v>
      </c>
      <c r="B96" s="145" t="s">
        <v>182</v>
      </c>
      <c r="C96" s="85" t="s">
        <v>2</v>
      </c>
      <c r="D96" s="86">
        <v>21</v>
      </c>
      <c r="E96" s="144">
        <v>1695</v>
      </c>
      <c r="F96" s="142">
        <f t="shared" si="9"/>
        <v>35595</v>
      </c>
      <c r="G96" s="144">
        <v>1684</v>
      </c>
      <c r="H96" s="144">
        <f t="shared" si="10"/>
        <v>35364</v>
      </c>
      <c r="I96" s="143" t="str">
        <f t="shared" si="11"/>
        <v>OK</v>
      </c>
      <c r="J96" s="144">
        <v>1686</v>
      </c>
      <c r="K96" s="144">
        <f t="shared" si="12"/>
        <v>35406</v>
      </c>
      <c r="L96" s="143" t="str">
        <f t="shared" si="13"/>
        <v>OK</v>
      </c>
    </row>
    <row r="97" spans="1:12" ht="25.5" x14ac:dyDescent="0.25">
      <c r="A97" s="85">
        <v>4.4400000000000004</v>
      </c>
      <c r="B97" s="145" t="s">
        <v>183</v>
      </c>
      <c r="C97" s="85" t="s">
        <v>2</v>
      </c>
      <c r="D97" s="86">
        <v>313</v>
      </c>
      <c r="E97" s="144">
        <v>47341</v>
      </c>
      <c r="F97" s="142">
        <f t="shared" si="9"/>
        <v>14817733</v>
      </c>
      <c r="G97" s="144">
        <v>47033</v>
      </c>
      <c r="H97" s="144">
        <f t="shared" si="10"/>
        <v>14721329</v>
      </c>
      <c r="I97" s="143" t="str">
        <f t="shared" si="11"/>
        <v>OK</v>
      </c>
      <c r="J97" s="144">
        <v>47081</v>
      </c>
      <c r="K97" s="144">
        <f t="shared" si="12"/>
        <v>14736353</v>
      </c>
      <c r="L97" s="143" t="str">
        <f t="shared" si="13"/>
        <v>OK</v>
      </c>
    </row>
    <row r="98" spans="1:12" ht="15" x14ac:dyDescent="0.25">
      <c r="A98" s="85">
        <v>4.45</v>
      </c>
      <c r="B98" s="145" t="s">
        <v>184</v>
      </c>
      <c r="C98" s="85" t="s">
        <v>2</v>
      </c>
      <c r="D98" s="86">
        <v>2</v>
      </c>
      <c r="E98" s="144">
        <v>833937</v>
      </c>
      <c r="F98" s="142">
        <f t="shared" si="9"/>
        <v>1667874</v>
      </c>
      <c r="G98" s="144">
        <v>828516</v>
      </c>
      <c r="H98" s="144">
        <f t="shared" si="10"/>
        <v>1657032</v>
      </c>
      <c r="I98" s="143" t="str">
        <f t="shared" si="11"/>
        <v>OK</v>
      </c>
      <c r="J98" s="144">
        <v>829350</v>
      </c>
      <c r="K98" s="144">
        <f t="shared" si="12"/>
        <v>1658700</v>
      </c>
      <c r="L98" s="143" t="str">
        <f t="shared" si="13"/>
        <v>OK</v>
      </c>
    </row>
    <row r="99" spans="1:12" ht="15" x14ac:dyDescent="0.25">
      <c r="A99" s="85">
        <v>4.46</v>
      </c>
      <c r="B99" s="145" t="s">
        <v>185</v>
      </c>
      <c r="C99" s="85" t="s">
        <v>2</v>
      </c>
      <c r="D99" s="86">
        <v>104</v>
      </c>
      <c r="E99" s="144">
        <v>37551</v>
      </c>
      <c r="F99" s="142">
        <f t="shared" si="9"/>
        <v>3905304</v>
      </c>
      <c r="G99" s="144">
        <v>37307</v>
      </c>
      <c r="H99" s="144">
        <f t="shared" si="10"/>
        <v>3879928</v>
      </c>
      <c r="I99" s="143" t="str">
        <f t="shared" si="11"/>
        <v>OK</v>
      </c>
      <c r="J99" s="144">
        <v>37344</v>
      </c>
      <c r="K99" s="144">
        <f t="shared" si="12"/>
        <v>3883776</v>
      </c>
      <c r="L99" s="143" t="str">
        <f t="shared" si="13"/>
        <v>OK</v>
      </c>
    </row>
    <row r="100" spans="1:12" ht="15" x14ac:dyDescent="0.25">
      <c r="A100" s="85">
        <v>4.47</v>
      </c>
      <c r="B100" s="145" t="s">
        <v>186</v>
      </c>
      <c r="C100" s="85" t="s">
        <v>2</v>
      </c>
      <c r="D100" s="86">
        <v>6</v>
      </c>
      <c r="E100" s="144">
        <v>65019</v>
      </c>
      <c r="F100" s="142">
        <f t="shared" si="9"/>
        <v>390114</v>
      </c>
      <c r="G100" s="144">
        <v>64596</v>
      </c>
      <c r="H100" s="144">
        <f t="shared" si="10"/>
        <v>387576</v>
      </c>
      <c r="I100" s="143" t="str">
        <f t="shared" si="11"/>
        <v>OK</v>
      </c>
      <c r="J100" s="144">
        <v>64661</v>
      </c>
      <c r="K100" s="144">
        <f t="shared" si="12"/>
        <v>387966</v>
      </c>
      <c r="L100" s="143" t="str">
        <f t="shared" si="13"/>
        <v>OK</v>
      </c>
    </row>
    <row r="101" spans="1:12" ht="15" x14ac:dyDescent="0.25">
      <c r="A101" s="85">
        <v>4.4800000000000004</v>
      </c>
      <c r="B101" s="145" t="s">
        <v>187</v>
      </c>
      <c r="C101" s="85" t="s">
        <v>2</v>
      </c>
      <c r="D101" s="86">
        <v>2</v>
      </c>
      <c r="E101" s="144">
        <v>110343</v>
      </c>
      <c r="F101" s="142">
        <f t="shared" si="9"/>
        <v>220686</v>
      </c>
      <c r="G101" s="144">
        <v>109626</v>
      </c>
      <c r="H101" s="144">
        <f t="shared" si="10"/>
        <v>219252</v>
      </c>
      <c r="I101" s="143" t="str">
        <f t="shared" si="11"/>
        <v>OK</v>
      </c>
      <c r="J101" s="144">
        <v>109736</v>
      </c>
      <c r="K101" s="144">
        <f t="shared" si="12"/>
        <v>219472</v>
      </c>
      <c r="L101" s="143" t="str">
        <f t="shared" si="13"/>
        <v>OK</v>
      </c>
    </row>
    <row r="102" spans="1:12" ht="25.5" x14ac:dyDescent="0.25">
      <c r="A102" s="85">
        <v>4.49</v>
      </c>
      <c r="B102" s="145" t="s">
        <v>188</v>
      </c>
      <c r="C102" s="85" t="s">
        <v>2</v>
      </c>
      <c r="D102" s="86">
        <v>1</v>
      </c>
      <c r="E102" s="144">
        <v>370918</v>
      </c>
      <c r="F102" s="142">
        <f t="shared" si="9"/>
        <v>370918</v>
      </c>
      <c r="G102" s="144">
        <v>368507</v>
      </c>
      <c r="H102" s="144">
        <f t="shared" si="10"/>
        <v>368507</v>
      </c>
      <c r="I102" s="143" t="str">
        <f t="shared" si="11"/>
        <v>OK</v>
      </c>
      <c r="J102" s="144">
        <v>368878</v>
      </c>
      <c r="K102" s="144">
        <f t="shared" si="12"/>
        <v>368878</v>
      </c>
      <c r="L102" s="143" t="str">
        <f t="shared" si="13"/>
        <v>OK</v>
      </c>
    </row>
    <row r="103" spans="1:12" ht="25.5" x14ac:dyDescent="0.25">
      <c r="A103" s="85">
        <v>4.5</v>
      </c>
      <c r="B103" s="145" t="s">
        <v>189</v>
      </c>
      <c r="C103" s="85" t="s">
        <v>2</v>
      </c>
      <c r="D103" s="86">
        <v>1</v>
      </c>
      <c r="E103" s="144">
        <v>2247427</v>
      </c>
      <c r="F103" s="142">
        <f t="shared" si="9"/>
        <v>2247427</v>
      </c>
      <c r="G103" s="144">
        <v>2232819</v>
      </c>
      <c r="H103" s="144">
        <f t="shared" si="10"/>
        <v>2232819</v>
      </c>
      <c r="I103" s="143" t="str">
        <f t="shared" si="11"/>
        <v>OK</v>
      </c>
      <c r="J103" s="144">
        <v>2235066</v>
      </c>
      <c r="K103" s="144">
        <f t="shared" si="12"/>
        <v>2235066</v>
      </c>
      <c r="L103" s="143" t="str">
        <f t="shared" si="13"/>
        <v>OK</v>
      </c>
    </row>
    <row r="104" spans="1:12" ht="15" x14ac:dyDescent="0.25">
      <c r="A104" s="85">
        <v>4.51</v>
      </c>
      <c r="B104" s="145" t="s">
        <v>190</v>
      </c>
      <c r="C104" s="85" t="s">
        <v>2</v>
      </c>
      <c r="D104" s="86">
        <v>2</v>
      </c>
      <c r="E104" s="144">
        <v>989580</v>
      </c>
      <c r="F104" s="142">
        <f t="shared" si="9"/>
        <v>1979160</v>
      </c>
      <c r="G104" s="144">
        <v>983148</v>
      </c>
      <c r="H104" s="144">
        <f t="shared" si="10"/>
        <v>1966296</v>
      </c>
      <c r="I104" s="143" t="str">
        <f t="shared" si="11"/>
        <v>OK</v>
      </c>
      <c r="J104" s="144">
        <v>984137</v>
      </c>
      <c r="K104" s="144">
        <f t="shared" si="12"/>
        <v>1968274</v>
      </c>
      <c r="L104" s="143" t="str">
        <f t="shared" si="13"/>
        <v>OK</v>
      </c>
    </row>
    <row r="105" spans="1:12" ht="15" x14ac:dyDescent="0.25">
      <c r="A105" s="85">
        <v>4.5199999999999996</v>
      </c>
      <c r="B105" s="145" t="s">
        <v>191</v>
      </c>
      <c r="C105" s="85" t="s">
        <v>2</v>
      </c>
      <c r="D105" s="86">
        <v>1</v>
      </c>
      <c r="E105" s="144">
        <v>747103</v>
      </c>
      <c r="F105" s="142">
        <f t="shared" si="9"/>
        <v>747103</v>
      </c>
      <c r="G105" s="144">
        <v>742247</v>
      </c>
      <c r="H105" s="144">
        <f t="shared" si="10"/>
        <v>742247</v>
      </c>
      <c r="I105" s="143" t="str">
        <f t="shared" si="11"/>
        <v>OK</v>
      </c>
      <c r="J105" s="144">
        <v>742994</v>
      </c>
      <c r="K105" s="144">
        <f t="shared" si="12"/>
        <v>742994</v>
      </c>
      <c r="L105" s="143" t="str">
        <f t="shared" si="13"/>
        <v>OK</v>
      </c>
    </row>
    <row r="106" spans="1:12" ht="15" x14ac:dyDescent="0.25">
      <c r="A106" s="85">
        <v>4.53</v>
      </c>
      <c r="B106" s="145" t="s">
        <v>192</v>
      </c>
      <c r="C106" s="85" t="s">
        <v>2</v>
      </c>
      <c r="D106" s="86">
        <v>0</v>
      </c>
      <c r="E106" s="144">
        <v>698961</v>
      </c>
      <c r="F106" s="142">
        <f t="shared" si="9"/>
        <v>0</v>
      </c>
      <c r="G106" s="144">
        <v>694418</v>
      </c>
      <c r="H106" s="144">
        <f t="shared" si="10"/>
        <v>0</v>
      </c>
      <c r="I106" s="143" t="str">
        <f t="shared" si="11"/>
        <v>OK</v>
      </c>
      <c r="J106" s="144">
        <v>695117</v>
      </c>
      <c r="K106" s="144">
        <f t="shared" si="12"/>
        <v>0</v>
      </c>
      <c r="L106" s="143" t="str">
        <f t="shared" si="13"/>
        <v>OK</v>
      </c>
    </row>
    <row r="107" spans="1:12" ht="15" x14ac:dyDescent="0.25">
      <c r="A107" s="85">
        <v>4.54</v>
      </c>
      <c r="B107" s="145" t="s">
        <v>193</v>
      </c>
      <c r="C107" s="85" t="s">
        <v>2</v>
      </c>
      <c r="D107" s="86">
        <v>1</v>
      </c>
      <c r="E107" s="144">
        <v>5354306</v>
      </c>
      <c r="F107" s="142">
        <f t="shared" si="9"/>
        <v>5354306</v>
      </c>
      <c r="G107" s="144">
        <v>5319503</v>
      </c>
      <c r="H107" s="144">
        <f t="shared" si="10"/>
        <v>5319503</v>
      </c>
      <c r="I107" s="143" t="str">
        <f t="shared" si="11"/>
        <v>OK</v>
      </c>
      <c r="J107" s="144">
        <v>5324857</v>
      </c>
      <c r="K107" s="144">
        <f t="shared" si="12"/>
        <v>5324857</v>
      </c>
      <c r="L107" s="143" t="str">
        <f t="shared" si="13"/>
        <v>OK</v>
      </c>
    </row>
    <row r="108" spans="1:12" ht="15" x14ac:dyDescent="0.25">
      <c r="A108" s="85">
        <v>4.55</v>
      </c>
      <c r="B108" s="145" t="s">
        <v>194</v>
      </c>
      <c r="C108" s="85" t="s">
        <v>2</v>
      </c>
      <c r="D108" s="86">
        <v>1</v>
      </c>
      <c r="E108" s="144">
        <v>2696949</v>
      </c>
      <c r="F108" s="142">
        <f t="shared" si="9"/>
        <v>2696949</v>
      </c>
      <c r="G108" s="144">
        <v>2679419</v>
      </c>
      <c r="H108" s="144">
        <f t="shared" si="10"/>
        <v>2679419</v>
      </c>
      <c r="I108" s="143" t="str">
        <f t="shared" si="11"/>
        <v>OK</v>
      </c>
      <c r="J108" s="144">
        <v>2682116</v>
      </c>
      <c r="K108" s="144">
        <f t="shared" si="12"/>
        <v>2682116</v>
      </c>
      <c r="L108" s="143" t="str">
        <f t="shared" si="13"/>
        <v>OK</v>
      </c>
    </row>
    <row r="109" spans="1:12" ht="15" x14ac:dyDescent="0.25">
      <c r="A109" s="85">
        <v>4.5599999999999996</v>
      </c>
      <c r="B109" s="145" t="s">
        <v>195</v>
      </c>
      <c r="C109" s="85" t="s">
        <v>93</v>
      </c>
      <c r="D109" s="86">
        <v>6.95</v>
      </c>
      <c r="E109" s="144">
        <v>75832</v>
      </c>
      <c r="F109" s="142">
        <f t="shared" si="9"/>
        <v>527032</v>
      </c>
      <c r="G109" s="144">
        <v>75339</v>
      </c>
      <c r="H109" s="144">
        <f t="shared" si="10"/>
        <v>523606</v>
      </c>
      <c r="I109" s="143" t="str">
        <f t="shared" si="11"/>
        <v>OK</v>
      </c>
      <c r="J109" s="144">
        <v>75415</v>
      </c>
      <c r="K109" s="144">
        <f t="shared" si="12"/>
        <v>524134</v>
      </c>
      <c r="L109" s="143" t="str">
        <f t="shared" si="13"/>
        <v>OK</v>
      </c>
    </row>
    <row r="110" spans="1:12" ht="15" x14ac:dyDescent="0.25">
      <c r="A110" s="85">
        <v>4.57</v>
      </c>
      <c r="B110" s="145" t="s">
        <v>196</v>
      </c>
      <c r="C110" s="85" t="s">
        <v>93</v>
      </c>
      <c r="D110" s="86">
        <v>265.41000000000003</v>
      </c>
      <c r="E110" s="144">
        <v>63128</v>
      </c>
      <c r="F110" s="142">
        <f t="shared" si="9"/>
        <v>16754802</v>
      </c>
      <c r="G110" s="144">
        <v>62718</v>
      </c>
      <c r="H110" s="144">
        <f t="shared" si="10"/>
        <v>16645984</v>
      </c>
      <c r="I110" s="143" t="str">
        <f t="shared" si="11"/>
        <v>OK</v>
      </c>
      <c r="J110" s="144">
        <v>62781</v>
      </c>
      <c r="K110" s="144">
        <f t="shared" si="12"/>
        <v>16662705</v>
      </c>
      <c r="L110" s="143" t="str">
        <f t="shared" si="13"/>
        <v>OK</v>
      </c>
    </row>
    <row r="111" spans="1:12" ht="15" x14ac:dyDescent="0.25">
      <c r="A111" s="85">
        <v>4.58</v>
      </c>
      <c r="B111" s="145" t="s">
        <v>197</v>
      </c>
      <c r="C111" s="85" t="s">
        <v>93</v>
      </c>
      <c r="D111" s="86">
        <v>996.73</v>
      </c>
      <c r="E111" s="144">
        <v>42895</v>
      </c>
      <c r="F111" s="142">
        <f t="shared" si="9"/>
        <v>42754733</v>
      </c>
      <c r="G111" s="144">
        <v>42616</v>
      </c>
      <c r="H111" s="144">
        <f t="shared" si="10"/>
        <v>42476646</v>
      </c>
      <c r="I111" s="143" t="str">
        <f t="shared" si="11"/>
        <v>OK</v>
      </c>
      <c r="J111" s="144">
        <v>42659</v>
      </c>
      <c r="K111" s="144">
        <f t="shared" si="12"/>
        <v>42519505</v>
      </c>
      <c r="L111" s="143" t="str">
        <f t="shared" si="13"/>
        <v>OK</v>
      </c>
    </row>
    <row r="112" spans="1:12" ht="15" x14ac:dyDescent="0.25">
      <c r="A112" s="85">
        <v>4.59</v>
      </c>
      <c r="B112" s="145" t="s">
        <v>198</v>
      </c>
      <c r="C112" s="85" t="s">
        <v>93</v>
      </c>
      <c r="D112" s="86">
        <v>242.61</v>
      </c>
      <c r="E112" s="144">
        <v>30365</v>
      </c>
      <c r="F112" s="142">
        <f t="shared" si="9"/>
        <v>7366853</v>
      </c>
      <c r="G112" s="144">
        <v>30168</v>
      </c>
      <c r="H112" s="144">
        <f t="shared" si="10"/>
        <v>7319058</v>
      </c>
      <c r="I112" s="143" t="str">
        <f t="shared" si="11"/>
        <v>OK</v>
      </c>
      <c r="J112" s="144">
        <v>30198</v>
      </c>
      <c r="K112" s="144">
        <f t="shared" si="12"/>
        <v>7326337</v>
      </c>
      <c r="L112" s="143" t="str">
        <f t="shared" si="13"/>
        <v>OK</v>
      </c>
    </row>
    <row r="113" spans="1:12" ht="15" x14ac:dyDescent="0.25">
      <c r="A113" s="85">
        <v>4.5999999999999996</v>
      </c>
      <c r="B113" s="145" t="s">
        <v>199</v>
      </c>
      <c r="C113" s="85" t="s">
        <v>2</v>
      </c>
      <c r="D113" s="86">
        <v>70</v>
      </c>
      <c r="E113" s="144">
        <v>56992</v>
      </c>
      <c r="F113" s="142">
        <f t="shared" si="9"/>
        <v>3989440</v>
      </c>
      <c r="G113" s="144">
        <v>56622</v>
      </c>
      <c r="H113" s="144">
        <f t="shared" si="10"/>
        <v>3963540</v>
      </c>
      <c r="I113" s="143" t="str">
        <f t="shared" si="11"/>
        <v>OK</v>
      </c>
      <c r="J113" s="144">
        <v>56679</v>
      </c>
      <c r="K113" s="144">
        <f t="shared" si="12"/>
        <v>3967530</v>
      </c>
      <c r="L113" s="143" t="str">
        <f t="shared" si="13"/>
        <v>OK</v>
      </c>
    </row>
    <row r="114" spans="1:12" ht="15" x14ac:dyDescent="0.25">
      <c r="A114" s="85">
        <v>4.6100000000000003</v>
      </c>
      <c r="B114" s="145" t="s">
        <v>200</v>
      </c>
      <c r="C114" s="85" t="s">
        <v>2</v>
      </c>
      <c r="D114" s="86">
        <v>4</v>
      </c>
      <c r="E114" s="144">
        <v>83239</v>
      </c>
      <c r="F114" s="142">
        <f t="shared" si="9"/>
        <v>332956</v>
      </c>
      <c r="G114" s="144">
        <v>82698</v>
      </c>
      <c r="H114" s="144">
        <f t="shared" si="10"/>
        <v>330792</v>
      </c>
      <c r="I114" s="143" t="str">
        <f t="shared" si="11"/>
        <v>OK</v>
      </c>
      <c r="J114" s="144">
        <v>82781</v>
      </c>
      <c r="K114" s="144">
        <f t="shared" si="12"/>
        <v>331124</v>
      </c>
      <c r="L114" s="143" t="str">
        <f t="shared" si="13"/>
        <v>OK</v>
      </c>
    </row>
    <row r="115" spans="1:12" ht="15" x14ac:dyDescent="0.25">
      <c r="A115" s="85">
        <v>4.62</v>
      </c>
      <c r="B115" s="145" t="s">
        <v>201</v>
      </c>
      <c r="C115" s="85" t="s">
        <v>2</v>
      </c>
      <c r="D115" s="86">
        <v>128</v>
      </c>
      <c r="E115" s="144">
        <v>51935</v>
      </c>
      <c r="F115" s="142">
        <f t="shared" si="9"/>
        <v>6647680</v>
      </c>
      <c r="G115" s="144">
        <v>51597</v>
      </c>
      <c r="H115" s="144">
        <f t="shared" si="10"/>
        <v>6604416</v>
      </c>
      <c r="I115" s="143" t="str">
        <f t="shared" si="11"/>
        <v>OK</v>
      </c>
      <c r="J115" s="144">
        <v>51649</v>
      </c>
      <c r="K115" s="144">
        <f t="shared" si="12"/>
        <v>6611072</v>
      </c>
      <c r="L115" s="143" t="str">
        <f t="shared" si="13"/>
        <v>OK</v>
      </c>
    </row>
    <row r="116" spans="1:12" ht="15" x14ac:dyDescent="0.25">
      <c r="A116" s="85">
        <v>4.63</v>
      </c>
      <c r="B116" s="145" t="s">
        <v>202</v>
      </c>
      <c r="C116" s="85" t="s">
        <v>2</v>
      </c>
      <c r="D116" s="86">
        <v>257</v>
      </c>
      <c r="E116" s="144">
        <v>37855</v>
      </c>
      <c r="F116" s="142">
        <f t="shared" si="9"/>
        <v>9728735</v>
      </c>
      <c r="G116" s="144">
        <v>37609</v>
      </c>
      <c r="H116" s="144">
        <f t="shared" si="10"/>
        <v>9665513</v>
      </c>
      <c r="I116" s="143" t="str">
        <f t="shared" si="11"/>
        <v>OK</v>
      </c>
      <c r="J116" s="144">
        <v>37647</v>
      </c>
      <c r="K116" s="144">
        <f t="shared" si="12"/>
        <v>9675279</v>
      </c>
      <c r="L116" s="143" t="str">
        <f t="shared" si="13"/>
        <v>OK</v>
      </c>
    </row>
    <row r="117" spans="1:12" ht="15" x14ac:dyDescent="0.25">
      <c r="A117" s="85">
        <v>4.6399999999999997</v>
      </c>
      <c r="B117" s="145" t="s">
        <v>203</v>
      </c>
      <c r="C117" s="85" t="s">
        <v>2</v>
      </c>
      <c r="D117" s="86">
        <v>64</v>
      </c>
      <c r="E117" s="144">
        <v>34856</v>
      </c>
      <c r="F117" s="142">
        <f t="shared" si="9"/>
        <v>2230784</v>
      </c>
      <c r="G117" s="144">
        <v>34629</v>
      </c>
      <c r="H117" s="144">
        <f t="shared" si="10"/>
        <v>2216256</v>
      </c>
      <c r="I117" s="143" t="str">
        <f t="shared" si="11"/>
        <v>OK</v>
      </c>
      <c r="J117" s="144">
        <v>34664</v>
      </c>
      <c r="K117" s="144">
        <f t="shared" si="12"/>
        <v>2218496</v>
      </c>
      <c r="L117" s="143" t="str">
        <f t="shared" si="13"/>
        <v>OK</v>
      </c>
    </row>
    <row r="118" spans="1:12" ht="15" x14ac:dyDescent="0.25">
      <c r="A118" s="85">
        <v>4.6500000000000004</v>
      </c>
      <c r="B118" s="145" t="s">
        <v>204</v>
      </c>
      <c r="C118" s="85" t="s">
        <v>2</v>
      </c>
      <c r="D118" s="86">
        <v>64</v>
      </c>
      <c r="E118" s="144">
        <v>21305</v>
      </c>
      <c r="F118" s="142">
        <f t="shared" si="9"/>
        <v>1363520</v>
      </c>
      <c r="G118" s="144">
        <v>21167</v>
      </c>
      <c r="H118" s="144">
        <f t="shared" si="10"/>
        <v>1354688</v>
      </c>
      <c r="I118" s="143" t="str">
        <f t="shared" si="11"/>
        <v>OK</v>
      </c>
      <c r="J118" s="144">
        <v>21188</v>
      </c>
      <c r="K118" s="144">
        <f t="shared" si="12"/>
        <v>1356032</v>
      </c>
      <c r="L118" s="143" t="str">
        <f t="shared" si="13"/>
        <v>OK</v>
      </c>
    </row>
    <row r="119" spans="1:12" ht="15" x14ac:dyDescent="0.25">
      <c r="A119" s="85">
        <v>4.66</v>
      </c>
      <c r="B119" s="145" t="s">
        <v>205</v>
      </c>
      <c r="C119" s="85" t="s">
        <v>2</v>
      </c>
      <c r="D119" s="86">
        <v>64</v>
      </c>
      <c r="E119" s="144">
        <v>18038</v>
      </c>
      <c r="F119" s="142">
        <f t="shared" si="9"/>
        <v>1154432</v>
      </c>
      <c r="G119" s="144">
        <v>17921</v>
      </c>
      <c r="H119" s="144">
        <f t="shared" si="10"/>
        <v>1146944</v>
      </c>
      <c r="I119" s="143" t="str">
        <f t="shared" si="11"/>
        <v>OK</v>
      </c>
      <c r="J119" s="144">
        <v>17939</v>
      </c>
      <c r="K119" s="144">
        <f t="shared" si="12"/>
        <v>1148096</v>
      </c>
      <c r="L119" s="143" t="str">
        <f t="shared" si="13"/>
        <v>OK</v>
      </c>
    </row>
    <row r="120" spans="1:12" ht="15" x14ac:dyDescent="0.25">
      <c r="A120" s="85">
        <v>4.67</v>
      </c>
      <c r="B120" s="145" t="s">
        <v>206</v>
      </c>
      <c r="C120" s="85" t="s">
        <v>2</v>
      </c>
      <c r="D120" s="86">
        <v>64</v>
      </c>
      <c r="E120" s="144">
        <v>34781</v>
      </c>
      <c r="F120" s="142">
        <f t="shared" si="9"/>
        <v>2225984</v>
      </c>
      <c r="G120" s="144">
        <v>34555</v>
      </c>
      <c r="H120" s="144">
        <f t="shared" si="10"/>
        <v>2211520</v>
      </c>
      <c r="I120" s="143" t="str">
        <f t="shared" si="11"/>
        <v>OK</v>
      </c>
      <c r="J120" s="144">
        <v>34590</v>
      </c>
      <c r="K120" s="144">
        <f t="shared" si="12"/>
        <v>2213760</v>
      </c>
      <c r="L120" s="143" t="str">
        <f t="shared" si="13"/>
        <v>OK</v>
      </c>
    </row>
    <row r="121" spans="1:12" ht="15" x14ac:dyDescent="0.25">
      <c r="A121" s="85">
        <v>4.68</v>
      </c>
      <c r="B121" s="145" t="s">
        <v>207</v>
      </c>
      <c r="C121" s="85" t="s">
        <v>2</v>
      </c>
      <c r="D121" s="86">
        <v>12</v>
      </c>
      <c r="E121" s="144">
        <v>41350</v>
      </c>
      <c r="F121" s="142">
        <f t="shared" si="9"/>
        <v>496200</v>
      </c>
      <c r="G121" s="144">
        <v>41081</v>
      </c>
      <c r="H121" s="144">
        <f t="shared" si="10"/>
        <v>492972</v>
      </c>
      <c r="I121" s="143" t="str">
        <f t="shared" si="11"/>
        <v>OK</v>
      </c>
      <c r="J121" s="144">
        <v>41123</v>
      </c>
      <c r="K121" s="144">
        <f t="shared" si="12"/>
        <v>493476</v>
      </c>
      <c r="L121" s="143" t="str">
        <f t="shared" si="13"/>
        <v>OK</v>
      </c>
    </row>
    <row r="122" spans="1:12" ht="15" x14ac:dyDescent="0.25">
      <c r="A122" s="85">
        <v>4.6900000000000004</v>
      </c>
      <c r="B122" s="145" t="s">
        <v>208</v>
      </c>
      <c r="C122" s="85" t="s">
        <v>2</v>
      </c>
      <c r="D122" s="86">
        <v>275</v>
      </c>
      <c r="E122" s="144">
        <v>18877</v>
      </c>
      <c r="F122" s="142">
        <f t="shared" si="9"/>
        <v>5191175</v>
      </c>
      <c r="G122" s="144">
        <v>18754</v>
      </c>
      <c r="H122" s="144">
        <f t="shared" si="10"/>
        <v>5157350</v>
      </c>
      <c r="I122" s="143" t="str">
        <f t="shared" si="11"/>
        <v>OK</v>
      </c>
      <c r="J122" s="144">
        <v>18773</v>
      </c>
      <c r="K122" s="144">
        <f t="shared" si="12"/>
        <v>5162575</v>
      </c>
      <c r="L122" s="143" t="str">
        <f t="shared" si="13"/>
        <v>OK</v>
      </c>
    </row>
    <row r="123" spans="1:12" ht="15" x14ac:dyDescent="0.25">
      <c r="A123" s="85">
        <v>4.7</v>
      </c>
      <c r="B123" s="145" t="s">
        <v>209</v>
      </c>
      <c r="C123" s="85" t="s">
        <v>2</v>
      </c>
      <c r="D123" s="86">
        <v>4</v>
      </c>
      <c r="E123" s="144">
        <v>34850</v>
      </c>
      <c r="F123" s="142">
        <f t="shared" si="9"/>
        <v>139400</v>
      </c>
      <c r="G123" s="144">
        <v>34623</v>
      </c>
      <c r="H123" s="144">
        <f t="shared" si="10"/>
        <v>138492</v>
      </c>
      <c r="I123" s="143" t="str">
        <f t="shared" si="11"/>
        <v>OK</v>
      </c>
      <c r="J123" s="144">
        <v>34658</v>
      </c>
      <c r="K123" s="144">
        <f t="shared" si="12"/>
        <v>138632</v>
      </c>
      <c r="L123" s="143" t="str">
        <f t="shared" si="13"/>
        <v>OK</v>
      </c>
    </row>
    <row r="124" spans="1:12" ht="25.5" x14ac:dyDescent="0.25">
      <c r="A124" s="85">
        <v>4.71</v>
      </c>
      <c r="B124" s="145" t="s">
        <v>210</v>
      </c>
      <c r="C124" s="85" t="s">
        <v>2</v>
      </c>
      <c r="D124" s="86">
        <v>51</v>
      </c>
      <c r="E124" s="144">
        <v>291703.09999999998</v>
      </c>
      <c r="F124" s="142">
        <f t="shared" si="9"/>
        <v>14876858</v>
      </c>
      <c r="G124" s="144">
        <v>289807</v>
      </c>
      <c r="H124" s="144">
        <f t="shared" si="10"/>
        <v>14780157</v>
      </c>
      <c r="I124" s="143" t="str">
        <f t="shared" si="11"/>
        <v>OK</v>
      </c>
      <c r="J124" s="144">
        <v>290099</v>
      </c>
      <c r="K124" s="144">
        <f t="shared" si="12"/>
        <v>14795049</v>
      </c>
      <c r="L124" s="143" t="str">
        <f t="shared" si="13"/>
        <v>OK</v>
      </c>
    </row>
    <row r="125" spans="1:12" ht="15" x14ac:dyDescent="0.25">
      <c r="A125" s="85">
        <v>4.72</v>
      </c>
      <c r="B125" s="145" t="s">
        <v>211</v>
      </c>
      <c r="C125" s="85" t="s">
        <v>2</v>
      </c>
      <c r="D125" s="86">
        <v>99</v>
      </c>
      <c r="E125" s="144">
        <v>108664</v>
      </c>
      <c r="F125" s="142">
        <f t="shared" si="9"/>
        <v>10757736</v>
      </c>
      <c r="G125" s="144">
        <v>107958</v>
      </c>
      <c r="H125" s="144">
        <f t="shared" si="10"/>
        <v>10687842</v>
      </c>
      <c r="I125" s="143" t="str">
        <f t="shared" si="11"/>
        <v>OK</v>
      </c>
      <c r="J125" s="144">
        <v>108066</v>
      </c>
      <c r="K125" s="144">
        <f t="shared" si="12"/>
        <v>10698534</v>
      </c>
      <c r="L125" s="143" t="str">
        <f t="shared" si="13"/>
        <v>OK</v>
      </c>
    </row>
    <row r="126" spans="1:12" ht="15" x14ac:dyDescent="0.25">
      <c r="A126" s="85">
        <v>4.7300000000000004</v>
      </c>
      <c r="B126" s="145" t="s">
        <v>212</v>
      </c>
      <c r="C126" s="85" t="s">
        <v>2</v>
      </c>
      <c r="D126" s="86">
        <v>313</v>
      </c>
      <c r="E126" s="144">
        <v>67460</v>
      </c>
      <c r="F126" s="142">
        <f t="shared" si="9"/>
        <v>21114980</v>
      </c>
      <c r="G126" s="144">
        <v>67022</v>
      </c>
      <c r="H126" s="144">
        <f t="shared" si="10"/>
        <v>20977886</v>
      </c>
      <c r="I126" s="143" t="str">
        <f t="shared" si="11"/>
        <v>OK</v>
      </c>
      <c r="J126" s="144">
        <v>67089</v>
      </c>
      <c r="K126" s="144">
        <f t="shared" si="12"/>
        <v>20998857</v>
      </c>
      <c r="L126" s="143" t="str">
        <f t="shared" si="13"/>
        <v>OK</v>
      </c>
    </row>
    <row r="127" spans="1:12" ht="25.5" x14ac:dyDescent="0.25">
      <c r="A127" s="85">
        <v>4.74</v>
      </c>
      <c r="B127" s="145" t="s">
        <v>213</v>
      </c>
      <c r="C127" s="85" t="s">
        <v>2</v>
      </c>
      <c r="D127" s="86">
        <v>10</v>
      </c>
      <c r="E127" s="144">
        <v>175288</v>
      </c>
      <c r="F127" s="142">
        <f t="shared" si="9"/>
        <v>1752880</v>
      </c>
      <c r="G127" s="144">
        <v>174149</v>
      </c>
      <c r="H127" s="144">
        <f t="shared" si="10"/>
        <v>1741490</v>
      </c>
      <c r="I127" s="143" t="str">
        <f t="shared" si="11"/>
        <v>OK</v>
      </c>
      <c r="J127" s="144">
        <v>174324</v>
      </c>
      <c r="K127" s="144">
        <f t="shared" si="12"/>
        <v>1743240</v>
      </c>
      <c r="L127" s="143" t="str">
        <f t="shared" si="13"/>
        <v>OK</v>
      </c>
    </row>
    <row r="128" spans="1:12" ht="38.25" x14ac:dyDescent="0.25">
      <c r="A128" s="85">
        <v>4.75</v>
      </c>
      <c r="B128" s="145" t="s">
        <v>214</v>
      </c>
      <c r="C128" s="85" t="s">
        <v>2</v>
      </c>
      <c r="D128" s="86">
        <v>1</v>
      </c>
      <c r="E128" s="144">
        <v>9696851.0999999996</v>
      </c>
      <c r="F128" s="142">
        <f t="shared" si="9"/>
        <v>9696851</v>
      </c>
      <c r="G128" s="144">
        <v>9633822</v>
      </c>
      <c r="H128" s="144">
        <f t="shared" si="10"/>
        <v>9633822</v>
      </c>
      <c r="I128" s="143" t="str">
        <f t="shared" si="11"/>
        <v>OK</v>
      </c>
      <c r="J128" s="144">
        <v>9643518</v>
      </c>
      <c r="K128" s="144">
        <f t="shared" si="12"/>
        <v>9643518</v>
      </c>
      <c r="L128" s="143" t="str">
        <f t="shared" si="13"/>
        <v>OK</v>
      </c>
    </row>
    <row r="129" spans="1:12" ht="15" x14ac:dyDescent="0.25">
      <c r="A129" s="85"/>
      <c r="B129" s="145"/>
      <c r="C129" s="85"/>
      <c r="D129" s="86"/>
      <c r="E129" s="144"/>
      <c r="F129" s="142">
        <f t="shared" si="9"/>
        <v>0</v>
      </c>
      <c r="G129" s="144"/>
      <c r="H129" s="144">
        <f t="shared" si="10"/>
        <v>0</v>
      </c>
      <c r="I129" s="143" t="str">
        <f t="shared" si="11"/>
        <v>OK</v>
      </c>
      <c r="J129" s="144"/>
      <c r="K129" s="144">
        <f t="shared" si="12"/>
        <v>0</v>
      </c>
      <c r="L129" s="143" t="str">
        <f t="shared" si="13"/>
        <v>OK</v>
      </c>
    </row>
    <row r="130" spans="1:12" ht="15" x14ac:dyDescent="0.25">
      <c r="A130" s="85"/>
      <c r="B130" s="144" t="s">
        <v>215</v>
      </c>
      <c r="C130" s="85"/>
      <c r="D130" s="86"/>
      <c r="E130" s="144"/>
      <c r="F130" s="142">
        <f t="shared" si="9"/>
        <v>0</v>
      </c>
      <c r="G130" s="144"/>
      <c r="H130" s="144">
        <f t="shared" si="10"/>
        <v>0</v>
      </c>
      <c r="I130" s="143" t="str">
        <f t="shared" si="11"/>
        <v>OK</v>
      </c>
      <c r="J130" s="144"/>
      <c r="K130" s="144">
        <f t="shared" si="12"/>
        <v>0</v>
      </c>
      <c r="L130" s="143" t="str">
        <f t="shared" si="13"/>
        <v>OK</v>
      </c>
    </row>
    <row r="131" spans="1:12" ht="15" x14ac:dyDescent="0.25">
      <c r="A131" s="85"/>
      <c r="B131" s="145"/>
      <c r="C131" s="85"/>
      <c r="D131" s="86"/>
      <c r="E131" s="144"/>
      <c r="F131" s="142">
        <f t="shared" si="9"/>
        <v>0</v>
      </c>
      <c r="G131" s="144"/>
      <c r="H131" s="144">
        <f t="shared" si="10"/>
        <v>0</v>
      </c>
      <c r="I131" s="143" t="str">
        <f t="shared" si="11"/>
        <v>OK</v>
      </c>
      <c r="J131" s="144"/>
      <c r="K131" s="144">
        <f t="shared" si="12"/>
        <v>0</v>
      </c>
      <c r="L131" s="143" t="str">
        <f t="shared" si="13"/>
        <v>OK</v>
      </c>
    </row>
    <row r="132" spans="1:12" ht="15" x14ac:dyDescent="0.25">
      <c r="A132" s="85">
        <v>5</v>
      </c>
      <c r="B132" s="145" t="s">
        <v>216</v>
      </c>
      <c r="C132" s="85"/>
      <c r="D132" s="86"/>
      <c r="E132" s="144"/>
      <c r="F132" s="142">
        <f t="shared" si="9"/>
        <v>0</v>
      </c>
      <c r="G132" s="144"/>
      <c r="H132" s="144">
        <f t="shared" si="10"/>
        <v>0</v>
      </c>
      <c r="I132" s="143" t="str">
        <f t="shared" si="11"/>
        <v>OK</v>
      </c>
      <c r="J132" s="144"/>
      <c r="K132" s="144">
        <f t="shared" si="12"/>
        <v>0</v>
      </c>
      <c r="L132" s="143" t="str">
        <f t="shared" si="13"/>
        <v>OK</v>
      </c>
    </row>
    <row r="133" spans="1:12" ht="15" x14ac:dyDescent="0.25">
      <c r="A133" s="85">
        <v>5.0999999999999996</v>
      </c>
      <c r="B133" s="145" t="s">
        <v>217</v>
      </c>
      <c r="C133" s="85" t="s">
        <v>93</v>
      </c>
      <c r="D133" s="86">
        <v>131.21</v>
      </c>
      <c r="E133" s="144">
        <v>56009</v>
      </c>
      <c r="F133" s="142">
        <f t="shared" si="9"/>
        <v>7348941</v>
      </c>
      <c r="G133" s="144">
        <v>55645</v>
      </c>
      <c r="H133" s="144">
        <f t="shared" si="10"/>
        <v>7301180</v>
      </c>
      <c r="I133" s="143" t="str">
        <f t="shared" si="11"/>
        <v>OK</v>
      </c>
      <c r="J133" s="144">
        <v>55701</v>
      </c>
      <c r="K133" s="144">
        <f t="shared" si="12"/>
        <v>7308528</v>
      </c>
      <c r="L133" s="143" t="str">
        <f t="shared" si="13"/>
        <v>OK</v>
      </c>
    </row>
    <row r="134" spans="1:12" ht="15" x14ac:dyDescent="0.25">
      <c r="A134" s="85">
        <v>5.2</v>
      </c>
      <c r="B134" s="145" t="s">
        <v>218</v>
      </c>
      <c r="C134" s="85" t="s">
        <v>93</v>
      </c>
      <c r="D134" s="86">
        <v>34.6</v>
      </c>
      <c r="E134" s="144">
        <v>47316</v>
      </c>
      <c r="F134" s="142">
        <f t="shared" si="9"/>
        <v>1637134</v>
      </c>
      <c r="G134" s="144">
        <v>47008</v>
      </c>
      <c r="H134" s="144">
        <f t="shared" si="10"/>
        <v>1626477</v>
      </c>
      <c r="I134" s="143" t="str">
        <f t="shared" si="11"/>
        <v>OK</v>
      </c>
      <c r="J134" s="144">
        <v>47056</v>
      </c>
      <c r="K134" s="144">
        <f t="shared" si="12"/>
        <v>1628138</v>
      </c>
      <c r="L134" s="143" t="str">
        <f t="shared" si="13"/>
        <v>OK</v>
      </c>
    </row>
    <row r="135" spans="1:12" ht="15" x14ac:dyDescent="0.25">
      <c r="A135" s="85">
        <v>5.3</v>
      </c>
      <c r="B135" s="145" t="s">
        <v>219</v>
      </c>
      <c r="C135" s="85" t="s">
        <v>93</v>
      </c>
      <c r="D135" s="86">
        <v>40.549999999999997</v>
      </c>
      <c r="E135" s="144">
        <v>42895</v>
      </c>
      <c r="F135" s="142">
        <f t="shared" si="9"/>
        <v>1739392</v>
      </c>
      <c r="G135" s="144">
        <v>42616</v>
      </c>
      <c r="H135" s="144">
        <f t="shared" si="10"/>
        <v>1728079</v>
      </c>
      <c r="I135" s="143" t="str">
        <f t="shared" si="11"/>
        <v>OK</v>
      </c>
      <c r="J135" s="144">
        <v>42659</v>
      </c>
      <c r="K135" s="144">
        <f t="shared" si="12"/>
        <v>1729822</v>
      </c>
      <c r="L135" s="143" t="str">
        <f t="shared" si="13"/>
        <v>OK</v>
      </c>
    </row>
    <row r="136" spans="1:12" ht="15" x14ac:dyDescent="0.25">
      <c r="A136" s="85">
        <v>5.4</v>
      </c>
      <c r="B136" s="145" t="s">
        <v>220</v>
      </c>
      <c r="C136" s="85" t="s">
        <v>93</v>
      </c>
      <c r="D136" s="86">
        <v>118.65</v>
      </c>
      <c r="E136" s="144">
        <v>34628</v>
      </c>
      <c r="F136" s="142">
        <f t="shared" si="9"/>
        <v>4108612</v>
      </c>
      <c r="G136" s="144">
        <v>34403</v>
      </c>
      <c r="H136" s="144">
        <f t="shared" si="10"/>
        <v>4081916</v>
      </c>
      <c r="I136" s="143" t="str">
        <f t="shared" si="11"/>
        <v>OK</v>
      </c>
      <c r="J136" s="144">
        <v>34438</v>
      </c>
      <c r="K136" s="144">
        <f t="shared" si="12"/>
        <v>4086069</v>
      </c>
      <c r="L136" s="143" t="str">
        <f t="shared" si="13"/>
        <v>OK</v>
      </c>
    </row>
    <row r="137" spans="1:12" ht="15" x14ac:dyDescent="0.25">
      <c r="A137" s="85">
        <v>5.5</v>
      </c>
      <c r="B137" s="145" t="s">
        <v>221</v>
      </c>
      <c r="C137" s="85" t="s">
        <v>93</v>
      </c>
      <c r="D137" s="86">
        <v>40.5</v>
      </c>
      <c r="E137" s="144">
        <v>29059</v>
      </c>
      <c r="F137" s="142">
        <f t="shared" si="9"/>
        <v>1176890</v>
      </c>
      <c r="G137" s="144">
        <v>28870</v>
      </c>
      <c r="H137" s="144">
        <f t="shared" si="10"/>
        <v>1169235</v>
      </c>
      <c r="I137" s="143" t="str">
        <f t="shared" si="11"/>
        <v>OK</v>
      </c>
      <c r="J137" s="144">
        <v>28899</v>
      </c>
      <c r="K137" s="144">
        <f t="shared" si="12"/>
        <v>1170410</v>
      </c>
      <c r="L137" s="143" t="str">
        <f t="shared" si="13"/>
        <v>OK</v>
      </c>
    </row>
    <row r="138" spans="1:12" ht="15" x14ac:dyDescent="0.25">
      <c r="A138" s="85">
        <v>5.6</v>
      </c>
      <c r="B138" s="145" t="s">
        <v>222</v>
      </c>
      <c r="C138" s="85" t="s">
        <v>2</v>
      </c>
      <c r="D138" s="86">
        <v>81</v>
      </c>
      <c r="E138" s="144">
        <v>25099</v>
      </c>
      <c r="F138" s="142">
        <f t="shared" ref="F138:F201" si="14">ROUND($D138*E138,0)</f>
        <v>2033019</v>
      </c>
      <c r="G138" s="144">
        <v>24936</v>
      </c>
      <c r="H138" s="144">
        <f t="shared" si="10"/>
        <v>2019816</v>
      </c>
      <c r="I138" s="143" t="str">
        <f t="shared" si="11"/>
        <v>OK</v>
      </c>
      <c r="J138" s="144">
        <v>24961</v>
      </c>
      <c r="K138" s="144">
        <f t="shared" si="12"/>
        <v>2021841</v>
      </c>
      <c r="L138" s="143" t="str">
        <f t="shared" si="13"/>
        <v>OK</v>
      </c>
    </row>
    <row r="139" spans="1:12" ht="15" x14ac:dyDescent="0.25">
      <c r="A139" s="85">
        <v>5.7</v>
      </c>
      <c r="B139" s="145" t="s">
        <v>223</v>
      </c>
      <c r="C139" s="85" t="s">
        <v>2</v>
      </c>
      <c r="D139" s="86">
        <v>9</v>
      </c>
      <c r="E139" s="144">
        <v>74705</v>
      </c>
      <c r="F139" s="142">
        <f t="shared" si="14"/>
        <v>672345</v>
      </c>
      <c r="G139" s="144">
        <v>74219</v>
      </c>
      <c r="H139" s="144">
        <f t="shared" ref="H139:H202" si="15">ROUND($D139*G139,0)</f>
        <v>667971</v>
      </c>
      <c r="I139" s="143" t="str">
        <f t="shared" ref="I139:I202" si="16">+IF(G139&lt;=$E139,"OK","NO OK")</f>
        <v>OK</v>
      </c>
      <c r="J139" s="144">
        <v>74294</v>
      </c>
      <c r="K139" s="144">
        <f t="shared" ref="K139:K202" si="17">ROUND($D139*J139,0)</f>
        <v>668646</v>
      </c>
      <c r="L139" s="143" t="str">
        <f t="shared" ref="L139:L202" si="18">+IF(J139&lt;=$E139,"OK","NO OK")</f>
        <v>OK</v>
      </c>
    </row>
    <row r="140" spans="1:12" ht="15" x14ac:dyDescent="0.25">
      <c r="A140" s="85">
        <v>5.8</v>
      </c>
      <c r="B140" s="145" t="s">
        <v>224</v>
      </c>
      <c r="C140" s="85" t="s">
        <v>2</v>
      </c>
      <c r="D140" s="86">
        <v>4</v>
      </c>
      <c r="E140" s="144">
        <v>49318</v>
      </c>
      <c r="F140" s="142">
        <f t="shared" si="14"/>
        <v>197272</v>
      </c>
      <c r="G140" s="144">
        <v>48997</v>
      </c>
      <c r="H140" s="144">
        <f t="shared" si="15"/>
        <v>195988</v>
      </c>
      <c r="I140" s="143" t="str">
        <f t="shared" si="16"/>
        <v>OK</v>
      </c>
      <c r="J140" s="144">
        <v>49047</v>
      </c>
      <c r="K140" s="144">
        <f t="shared" si="17"/>
        <v>196188</v>
      </c>
      <c r="L140" s="143" t="str">
        <f t="shared" si="18"/>
        <v>OK</v>
      </c>
    </row>
    <row r="141" spans="1:12" ht="15" x14ac:dyDescent="0.25">
      <c r="A141" s="85">
        <v>5.9</v>
      </c>
      <c r="B141" s="145" t="s">
        <v>225</v>
      </c>
      <c r="C141" s="85" t="s">
        <v>2</v>
      </c>
      <c r="D141" s="86">
        <v>3</v>
      </c>
      <c r="E141" s="144">
        <v>30767</v>
      </c>
      <c r="F141" s="142">
        <f t="shared" si="14"/>
        <v>92301</v>
      </c>
      <c r="G141" s="144">
        <v>30567</v>
      </c>
      <c r="H141" s="144">
        <f t="shared" si="15"/>
        <v>91701</v>
      </c>
      <c r="I141" s="143" t="str">
        <f t="shared" si="16"/>
        <v>OK</v>
      </c>
      <c r="J141" s="144">
        <v>30598</v>
      </c>
      <c r="K141" s="144">
        <f t="shared" si="17"/>
        <v>91794</v>
      </c>
      <c r="L141" s="143" t="str">
        <f t="shared" si="18"/>
        <v>OK</v>
      </c>
    </row>
    <row r="142" spans="1:12" ht="15" x14ac:dyDescent="0.25">
      <c r="A142" s="85">
        <v>5.0999999999999996</v>
      </c>
      <c r="B142" s="145" t="s">
        <v>226</v>
      </c>
      <c r="C142" s="85" t="s">
        <v>2</v>
      </c>
      <c r="D142" s="86">
        <v>12</v>
      </c>
      <c r="E142" s="144">
        <v>89616.8</v>
      </c>
      <c r="F142" s="142">
        <f t="shared" si="14"/>
        <v>1075402</v>
      </c>
      <c r="G142" s="144">
        <v>89034</v>
      </c>
      <c r="H142" s="144">
        <f t="shared" si="15"/>
        <v>1068408</v>
      </c>
      <c r="I142" s="143" t="str">
        <f t="shared" si="16"/>
        <v>OK</v>
      </c>
      <c r="J142" s="144">
        <v>89124</v>
      </c>
      <c r="K142" s="144">
        <f t="shared" si="17"/>
        <v>1069488</v>
      </c>
      <c r="L142" s="143" t="str">
        <f t="shared" si="18"/>
        <v>OK</v>
      </c>
    </row>
    <row r="143" spans="1:12" ht="15" x14ac:dyDescent="0.25">
      <c r="A143" s="85">
        <v>5.1100000000000003</v>
      </c>
      <c r="B143" s="145" t="s">
        <v>227</v>
      </c>
      <c r="C143" s="85" t="s">
        <v>2</v>
      </c>
      <c r="D143" s="86">
        <v>6</v>
      </c>
      <c r="E143" s="144">
        <v>47593</v>
      </c>
      <c r="F143" s="142">
        <f t="shared" si="14"/>
        <v>285558</v>
      </c>
      <c r="G143" s="144">
        <v>47284</v>
      </c>
      <c r="H143" s="144">
        <f t="shared" si="15"/>
        <v>283704</v>
      </c>
      <c r="I143" s="143" t="str">
        <f t="shared" si="16"/>
        <v>OK</v>
      </c>
      <c r="J143" s="144">
        <v>47331</v>
      </c>
      <c r="K143" s="144">
        <f t="shared" si="17"/>
        <v>283986</v>
      </c>
      <c r="L143" s="143" t="str">
        <f t="shared" si="18"/>
        <v>OK</v>
      </c>
    </row>
    <row r="144" spans="1:12" ht="15" x14ac:dyDescent="0.25">
      <c r="A144" s="85">
        <v>5.12</v>
      </c>
      <c r="B144" s="145" t="s">
        <v>228</v>
      </c>
      <c r="C144" s="85" t="s">
        <v>2</v>
      </c>
      <c r="D144" s="86">
        <v>30</v>
      </c>
      <c r="E144" s="144">
        <v>39913</v>
      </c>
      <c r="F144" s="142">
        <f t="shared" si="14"/>
        <v>1197390</v>
      </c>
      <c r="G144" s="144">
        <v>39654</v>
      </c>
      <c r="H144" s="144">
        <f t="shared" si="15"/>
        <v>1189620</v>
      </c>
      <c r="I144" s="143" t="str">
        <f t="shared" si="16"/>
        <v>OK</v>
      </c>
      <c r="J144" s="144">
        <v>39693</v>
      </c>
      <c r="K144" s="144">
        <f t="shared" si="17"/>
        <v>1190790</v>
      </c>
      <c r="L144" s="143" t="str">
        <f t="shared" si="18"/>
        <v>OK</v>
      </c>
    </row>
    <row r="145" spans="1:12" ht="15" x14ac:dyDescent="0.25">
      <c r="A145" s="85">
        <v>5.13</v>
      </c>
      <c r="B145" s="145" t="s">
        <v>229</v>
      </c>
      <c r="C145" s="85" t="s">
        <v>2</v>
      </c>
      <c r="D145" s="86">
        <v>18</v>
      </c>
      <c r="E145" s="144">
        <v>28861</v>
      </c>
      <c r="F145" s="142">
        <f t="shared" si="14"/>
        <v>519498</v>
      </c>
      <c r="G145" s="144">
        <v>28673</v>
      </c>
      <c r="H145" s="144">
        <f t="shared" si="15"/>
        <v>516114</v>
      </c>
      <c r="I145" s="143" t="str">
        <f t="shared" si="16"/>
        <v>OK</v>
      </c>
      <c r="J145" s="144">
        <v>28702</v>
      </c>
      <c r="K145" s="144">
        <f t="shared" si="17"/>
        <v>516636</v>
      </c>
      <c r="L145" s="143" t="str">
        <f t="shared" si="18"/>
        <v>OK</v>
      </c>
    </row>
    <row r="146" spans="1:12" ht="15" x14ac:dyDescent="0.25">
      <c r="A146" s="85">
        <v>5.14</v>
      </c>
      <c r="B146" s="145" t="s">
        <v>230</v>
      </c>
      <c r="C146" s="85" t="s">
        <v>2</v>
      </c>
      <c r="D146" s="86">
        <v>9</v>
      </c>
      <c r="E146" s="144">
        <v>28796</v>
      </c>
      <c r="F146" s="142">
        <f t="shared" si="14"/>
        <v>259164</v>
      </c>
      <c r="G146" s="144">
        <v>28609</v>
      </c>
      <c r="H146" s="144">
        <f t="shared" si="15"/>
        <v>257481</v>
      </c>
      <c r="I146" s="143" t="str">
        <f t="shared" si="16"/>
        <v>OK</v>
      </c>
      <c r="J146" s="144">
        <v>28638</v>
      </c>
      <c r="K146" s="144">
        <f t="shared" si="17"/>
        <v>257742</v>
      </c>
      <c r="L146" s="143" t="str">
        <f t="shared" si="18"/>
        <v>OK</v>
      </c>
    </row>
    <row r="147" spans="1:12" ht="15" x14ac:dyDescent="0.25">
      <c r="A147" s="85">
        <v>5.15</v>
      </c>
      <c r="B147" s="145" t="s">
        <v>231</v>
      </c>
      <c r="C147" s="85" t="s">
        <v>2</v>
      </c>
      <c r="D147" s="86">
        <v>2</v>
      </c>
      <c r="E147" s="144">
        <v>50148</v>
      </c>
      <c r="F147" s="142">
        <f t="shared" si="14"/>
        <v>100296</v>
      </c>
      <c r="G147" s="144">
        <v>49822</v>
      </c>
      <c r="H147" s="144">
        <f t="shared" si="15"/>
        <v>99644</v>
      </c>
      <c r="I147" s="143" t="str">
        <f t="shared" si="16"/>
        <v>OK</v>
      </c>
      <c r="J147" s="144">
        <v>49872</v>
      </c>
      <c r="K147" s="144">
        <f t="shared" si="17"/>
        <v>99744</v>
      </c>
      <c r="L147" s="143" t="str">
        <f t="shared" si="18"/>
        <v>OK</v>
      </c>
    </row>
    <row r="148" spans="1:12" ht="15" x14ac:dyDescent="0.25">
      <c r="A148" s="85">
        <v>5.16</v>
      </c>
      <c r="B148" s="145" t="s">
        <v>232</v>
      </c>
      <c r="C148" s="85" t="s">
        <v>2</v>
      </c>
      <c r="D148" s="86">
        <v>9</v>
      </c>
      <c r="E148" s="144">
        <v>33484</v>
      </c>
      <c r="F148" s="142">
        <f t="shared" si="14"/>
        <v>301356</v>
      </c>
      <c r="G148" s="144">
        <v>33266</v>
      </c>
      <c r="H148" s="144">
        <f t="shared" si="15"/>
        <v>299394</v>
      </c>
      <c r="I148" s="143" t="str">
        <f t="shared" si="16"/>
        <v>OK</v>
      </c>
      <c r="J148" s="144">
        <v>33300</v>
      </c>
      <c r="K148" s="144">
        <f t="shared" si="17"/>
        <v>299700</v>
      </c>
      <c r="L148" s="143" t="str">
        <f t="shared" si="18"/>
        <v>OK</v>
      </c>
    </row>
    <row r="149" spans="1:12" ht="15" x14ac:dyDescent="0.25">
      <c r="A149" s="85">
        <v>5.17</v>
      </c>
      <c r="B149" s="145" t="s">
        <v>233</v>
      </c>
      <c r="C149" s="85" t="s">
        <v>2</v>
      </c>
      <c r="D149" s="86">
        <v>9</v>
      </c>
      <c r="E149" s="144">
        <v>28304</v>
      </c>
      <c r="F149" s="142">
        <f t="shared" si="14"/>
        <v>254736</v>
      </c>
      <c r="G149" s="144">
        <v>28120</v>
      </c>
      <c r="H149" s="144">
        <f t="shared" si="15"/>
        <v>253080</v>
      </c>
      <c r="I149" s="143" t="str">
        <f t="shared" si="16"/>
        <v>OK</v>
      </c>
      <c r="J149" s="144">
        <v>28148</v>
      </c>
      <c r="K149" s="144">
        <f t="shared" si="17"/>
        <v>253332</v>
      </c>
      <c r="L149" s="143" t="str">
        <f t="shared" si="18"/>
        <v>OK</v>
      </c>
    </row>
    <row r="150" spans="1:12" ht="15" x14ac:dyDescent="0.25">
      <c r="A150" s="85">
        <v>5.1800000000000104</v>
      </c>
      <c r="B150" s="145" t="s">
        <v>234</v>
      </c>
      <c r="C150" s="85" t="s">
        <v>2</v>
      </c>
      <c r="D150" s="86">
        <v>30</v>
      </c>
      <c r="E150" s="144">
        <v>22677</v>
      </c>
      <c r="F150" s="142">
        <f t="shared" si="14"/>
        <v>680310</v>
      </c>
      <c r="G150" s="144">
        <v>22530</v>
      </c>
      <c r="H150" s="144">
        <f t="shared" si="15"/>
        <v>675900</v>
      </c>
      <c r="I150" s="143" t="str">
        <f t="shared" si="16"/>
        <v>OK</v>
      </c>
      <c r="J150" s="144">
        <v>22552</v>
      </c>
      <c r="K150" s="144">
        <f t="shared" si="17"/>
        <v>676560</v>
      </c>
      <c r="L150" s="143" t="str">
        <f t="shared" si="18"/>
        <v>OK</v>
      </c>
    </row>
    <row r="151" spans="1:12" ht="15" x14ac:dyDescent="0.25">
      <c r="A151" s="85">
        <v>5.1900000000000102</v>
      </c>
      <c r="B151" s="145" t="s">
        <v>235</v>
      </c>
      <c r="C151" s="85" t="s">
        <v>2</v>
      </c>
      <c r="D151" s="86">
        <v>9</v>
      </c>
      <c r="E151" s="144">
        <v>18944</v>
      </c>
      <c r="F151" s="142">
        <f t="shared" si="14"/>
        <v>170496</v>
      </c>
      <c r="G151" s="144">
        <v>18821</v>
      </c>
      <c r="H151" s="144">
        <f t="shared" si="15"/>
        <v>169389</v>
      </c>
      <c r="I151" s="143" t="str">
        <f t="shared" si="16"/>
        <v>OK</v>
      </c>
      <c r="J151" s="144">
        <v>18840</v>
      </c>
      <c r="K151" s="144">
        <f t="shared" si="17"/>
        <v>169560</v>
      </c>
      <c r="L151" s="143" t="str">
        <f t="shared" si="18"/>
        <v>OK</v>
      </c>
    </row>
    <row r="152" spans="1:12" ht="15" x14ac:dyDescent="0.25">
      <c r="A152" s="85">
        <v>5.2000000000000099</v>
      </c>
      <c r="B152" s="145" t="s">
        <v>236</v>
      </c>
      <c r="C152" s="85" t="s">
        <v>2</v>
      </c>
      <c r="D152" s="86">
        <v>18</v>
      </c>
      <c r="E152" s="144">
        <v>18944</v>
      </c>
      <c r="F152" s="142">
        <f t="shared" si="14"/>
        <v>340992</v>
      </c>
      <c r="G152" s="144">
        <v>18821</v>
      </c>
      <c r="H152" s="144">
        <f t="shared" si="15"/>
        <v>338778</v>
      </c>
      <c r="I152" s="143" t="str">
        <f t="shared" si="16"/>
        <v>OK</v>
      </c>
      <c r="J152" s="144">
        <v>18840</v>
      </c>
      <c r="K152" s="144">
        <f t="shared" si="17"/>
        <v>339120</v>
      </c>
      <c r="L152" s="143" t="str">
        <f t="shared" si="18"/>
        <v>OK</v>
      </c>
    </row>
    <row r="153" spans="1:12" ht="15" x14ac:dyDescent="0.25">
      <c r="A153" s="85">
        <v>5.2100000000000097</v>
      </c>
      <c r="B153" s="145" t="s">
        <v>237</v>
      </c>
      <c r="C153" s="85" t="s">
        <v>2</v>
      </c>
      <c r="D153" s="86">
        <v>12</v>
      </c>
      <c r="E153" s="144">
        <v>14290</v>
      </c>
      <c r="F153" s="142">
        <f t="shared" si="14"/>
        <v>171480</v>
      </c>
      <c r="G153" s="144">
        <v>14197</v>
      </c>
      <c r="H153" s="144">
        <f t="shared" si="15"/>
        <v>170364</v>
      </c>
      <c r="I153" s="143" t="str">
        <f t="shared" si="16"/>
        <v>OK</v>
      </c>
      <c r="J153" s="144">
        <v>14211</v>
      </c>
      <c r="K153" s="144">
        <f t="shared" si="17"/>
        <v>170532</v>
      </c>
      <c r="L153" s="143" t="str">
        <f t="shared" si="18"/>
        <v>OK</v>
      </c>
    </row>
    <row r="154" spans="1:12" ht="15" x14ac:dyDescent="0.25">
      <c r="A154" s="85">
        <v>5.2200000000000104</v>
      </c>
      <c r="B154" s="145" t="s">
        <v>238</v>
      </c>
      <c r="C154" s="85" t="s">
        <v>2</v>
      </c>
      <c r="D154" s="86">
        <v>6</v>
      </c>
      <c r="E154" s="144">
        <v>1765650</v>
      </c>
      <c r="F154" s="142">
        <f t="shared" si="14"/>
        <v>10593900</v>
      </c>
      <c r="G154" s="144">
        <v>1754173</v>
      </c>
      <c r="H154" s="144">
        <f t="shared" si="15"/>
        <v>10525038</v>
      </c>
      <c r="I154" s="143" t="str">
        <f t="shared" si="16"/>
        <v>OK</v>
      </c>
      <c r="J154" s="144">
        <v>1755939</v>
      </c>
      <c r="K154" s="144">
        <f t="shared" si="17"/>
        <v>10535634</v>
      </c>
      <c r="L154" s="143" t="str">
        <f t="shared" si="18"/>
        <v>OK</v>
      </c>
    </row>
    <row r="155" spans="1:12" ht="15" x14ac:dyDescent="0.25">
      <c r="A155" s="85">
        <v>5.2300000000000102</v>
      </c>
      <c r="B155" s="145" t="s">
        <v>239</v>
      </c>
      <c r="C155" s="85" t="s">
        <v>2</v>
      </c>
      <c r="D155" s="86">
        <v>4</v>
      </c>
      <c r="E155" s="144">
        <v>105065</v>
      </c>
      <c r="F155" s="142">
        <f t="shared" si="14"/>
        <v>420260</v>
      </c>
      <c r="G155" s="144">
        <v>104382</v>
      </c>
      <c r="H155" s="144">
        <f t="shared" si="15"/>
        <v>417528</v>
      </c>
      <c r="I155" s="143" t="str">
        <f t="shared" si="16"/>
        <v>OK</v>
      </c>
      <c r="J155" s="144">
        <v>104487</v>
      </c>
      <c r="K155" s="144">
        <f t="shared" si="17"/>
        <v>417948</v>
      </c>
      <c r="L155" s="143" t="str">
        <f t="shared" si="18"/>
        <v>OK</v>
      </c>
    </row>
    <row r="156" spans="1:12" ht="15" x14ac:dyDescent="0.25">
      <c r="A156" s="85">
        <v>5.24000000000001</v>
      </c>
      <c r="B156" s="145" t="s">
        <v>240</v>
      </c>
      <c r="C156" s="85" t="s">
        <v>2</v>
      </c>
      <c r="D156" s="86">
        <v>69</v>
      </c>
      <c r="E156" s="144">
        <v>170823</v>
      </c>
      <c r="F156" s="142">
        <f t="shared" si="14"/>
        <v>11786787</v>
      </c>
      <c r="G156" s="144">
        <v>169713</v>
      </c>
      <c r="H156" s="144">
        <f t="shared" si="15"/>
        <v>11710197</v>
      </c>
      <c r="I156" s="143" t="str">
        <f t="shared" si="16"/>
        <v>OK</v>
      </c>
      <c r="J156" s="144">
        <v>169883</v>
      </c>
      <c r="K156" s="144">
        <f t="shared" si="17"/>
        <v>11721927</v>
      </c>
      <c r="L156" s="143" t="str">
        <f t="shared" si="18"/>
        <v>OK</v>
      </c>
    </row>
    <row r="157" spans="1:12" ht="15" x14ac:dyDescent="0.25">
      <c r="A157" s="85">
        <v>5.2500000000000098</v>
      </c>
      <c r="B157" s="145" t="s">
        <v>241</v>
      </c>
      <c r="C157" s="85" t="s">
        <v>2</v>
      </c>
      <c r="D157" s="86">
        <v>140</v>
      </c>
      <c r="E157" s="144">
        <v>32391</v>
      </c>
      <c r="F157" s="142">
        <f t="shared" si="14"/>
        <v>4534740</v>
      </c>
      <c r="G157" s="144">
        <v>32180</v>
      </c>
      <c r="H157" s="144">
        <f t="shared" si="15"/>
        <v>4505200</v>
      </c>
      <c r="I157" s="143" t="str">
        <f t="shared" si="16"/>
        <v>OK</v>
      </c>
      <c r="J157" s="144">
        <v>32213</v>
      </c>
      <c r="K157" s="144">
        <f t="shared" si="17"/>
        <v>4509820</v>
      </c>
      <c r="L157" s="143" t="str">
        <f t="shared" si="18"/>
        <v>OK</v>
      </c>
    </row>
    <row r="158" spans="1:12" ht="15" x14ac:dyDescent="0.25">
      <c r="A158" s="85">
        <v>5.2600000000000096</v>
      </c>
      <c r="B158" s="145" t="s">
        <v>242</v>
      </c>
      <c r="C158" s="85" t="s">
        <v>2</v>
      </c>
      <c r="D158" s="86">
        <v>9</v>
      </c>
      <c r="E158" s="144">
        <v>1879912</v>
      </c>
      <c r="F158" s="142">
        <f t="shared" si="14"/>
        <v>16919208</v>
      </c>
      <c r="G158" s="144">
        <v>1867693</v>
      </c>
      <c r="H158" s="144">
        <f t="shared" si="15"/>
        <v>16809237</v>
      </c>
      <c r="I158" s="143" t="str">
        <f t="shared" si="16"/>
        <v>OK</v>
      </c>
      <c r="J158" s="144">
        <v>1869572</v>
      </c>
      <c r="K158" s="144">
        <f t="shared" si="17"/>
        <v>16826148</v>
      </c>
      <c r="L158" s="143" t="str">
        <f t="shared" si="18"/>
        <v>OK</v>
      </c>
    </row>
    <row r="159" spans="1:12" ht="15" x14ac:dyDescent="0.25">
      <c r="A159" s="85">
        <v>5.2700000000000102</v>
      </c>
      <c r="B159" s="145" t="s">
        <v>243</v>
      </c>
      <c r="C159" s="85" t="s">
        <v>2</v>
      </c>
      <c r="D159" s="86">
        <v>3</v>
      </c>
      <c r="E159" s="144">
        <v>327129</v>
      </c>
      <c r="F159" s="142">
        <f t="shared" si="14"/>
        <v>981387</v>
      </c>
      <c r="G159" s="144">
        <v>325003</v>
      </c>
      <c r="H159" s="144">
        <f t="shared" si="15"/>
        <v>975009</v>
      </c>
      <c r="I159" s="143" t="str">
        <f t="shared" si="16"/>
        <v>OK</v>
      </c>
      <c r="J159" s="144">
        <v>325330</v>
      </c>
      <c r="K159" s="144">
        <f t="shared" si="17"/>
        <v>975990</v>
      </c>
      <c r="L159" s="143" t="str">
        <f t="shared" si="18"/>
        <v>OK</v>
      </c>
    </row>
    <row r="160" spans="1:12" ht="15" x14ac:dyDescent="0.25">
      <c r="A160" s="85">
        <v>5.28000000000001</v>
      </c>
      <c r="B160" s="145" t="s">
        <v>244</v>
      </c>
      <c r="C160" s="85" t="s">
        <v>2</v>
      </c>
      <c r="D160" s="86">
        <v>1</v>
      </c>
      <c r="E160" s="144">
        <v>828182</v>
      </c>
      <c r="F160" s="142">
        <f t="shared" si="14"/>
        <v>828182</v>
      </c>
      <c r="G160" s="144">
        <v>822799</v>
      </c>
      <c r="H160" s="144">
        <f t="shared" si="15"/>
        <v>822799</v>
      </c>
      <c r="I160" s="143" t="str">
        <f t="shared" si="16"/>
        <v>OK</v>
      </c>
      <c r="J160" s="144">
        <v>823627</v>
      </c>
      <c r="K160" s="144">
        <f t="shared" si="17"/>
        <v>823627</v>
      </c>
      <c r="L160" s="143" t="str">
        <f t="shared" si="18"/>
        <v>OK</v>
      </c>
    </row>
    <row r="161" spans="1:12" ht="15" x14ac:dyDescent="0.25">
      <c r="A161" s="85">
        <v>5.2900000000000098</v>
      </c>
      <c r="B161" s="145" t="s">
        <v>245</v>
      </c>
      <c r="C161" s="85" t="s">
        <v>2</v>
      </c>
      <c r="D161" s="86">
        <v>4</v>
      </c>
      <c r="E161" s="144">
        <v>989580</v>
      </c>
      <c r="F161" s="142">
        <f t="shared" si="14"/>
        <v>3958320</v>
      </c>
      <c r="G161" s="144">
        <v>983148</v>
      </c>
      <c r="H161" s="144">
        <f t="shared" si="15"/>
        <v>3932592</v>
      </c>
      <c r="I161" s="143" t="str">
        <f t="shared" si="16"/>
        <v>OK</v>
      </c>
      <c r="J161" s="144">
        <v>984137</v>
      </c>
      <c r="K161" s="144">
        <f t="shared" si="17"/>
        <v>3936548</v>
      </c>
      <c r="L161" s="143" t="str">
        <f t="shared" si="18"/>
        <v>OK</v>
      </c>
    </row>
    <row r="162" spans="1:12" ht="15" x14ac:dyDescent="0.25">
      <c r="A162" s="85">
        <v>5.3000000000000096</v>
      </c>
      <c r="B162" s="145" t="s">
        <v>246</v>
      </c>
      <c r="C162" s="85" t="s">
        <v>2</v>
      </c>
      <c r="D162" s="86">
        <v>1</v>
      </c>
      <c r="E162" s="144">
        <v>1906299</v>
      </c>
      <c r="F162" s="142">
        <f t="shared" si="14"/>
        <v>1906299</v>
      </c>
      <c r="G162" s="144">
        <v>1893908</v>
      </c>
      <c r="H162" s="144">
        <f t="shared" si="15"/>
        <v>1893908</v>
      </c>
      <c r="I162" s="143" t="str">
        <f t="shared" si="16"/>
        <v>OK</v>
      </c>
      <c r="J162" s="144">
        <v>1895814</v>
      </c>
      <c r="K162" s="144">
        <f t="shared" si="17"/>
        <v>1895814</v>
      </c>
      <c r="L162" s="143" t="str">
        <f t="shared" si="18"/>
        <v>OK</v>
      </c>
    </row>
    <row r="163" spans="1:12" ht="15" x14ac:dyDescent="0.25">
      <c r="A163" s="85">
        <v>5.31</v>
      </c>
      <c r="B163" s="145" t="s">
        <v>247</v>
      </c>
      <c r="C163" s="85" t="s">
        <v>2</v>
      </c>
      <c r="D163" s="86">
        <v>1</v>
      </c>
      <c r="E163" s="144">
        <v>5316338</v>
      </c>
      <c r="F163" s="142">
        <f t="shared" si="14"/>
        <v>5316338</v>
      </c>
      <c r="G163" s="144">
        <v>5281782</v>
      </c>
      <c r="H163" s="144">
        <f t="shared" si="15"/>
        <v>5281782</v>
      </c>
      <c r="I163" s="143" t="str">
        <f t="shared" si="16"/>
        <v>OK</v>
      </c>
      <c r="J163" s="144">
        <v>5287098</v>
      </c>
      <c r="K163" s="144">
        <f t="shared" si="17"/>
        <v>5287098</v>
      </c>
      <c r="L163" s="143" t="str">
        <f t="shared" si="18"/>
        <v>OK</v>
      </c>
    </row>
    <row r="164" spans="1:12" ht="15" x14ac:dyDescent="0.25">
      <c r="A164" s="85">
        <v>5.32</v>
      </c>
      <c r="B164" s="145" t="s">
        <v>248</v>
      </c>
      <c r="C164" s="85" t="s">
        <v>2</v>
      </c>
      <c r="D164" s="86">
        <v>1</v>
      </c>
      <c r="E164" s="144">
        <v>21698248</v>
      </c>
      <c r="F164" s="142">
        <f t="shared" si="14"/>
        <v>21698248</v>
      </c>
      <c r="G164" s="144">
        <v>21557209</v>
      </c>
      <c r="H164" s="144">
        <f t="shared" si="15"/>
        <v>21557209</v>
      </c>
      <c r="I164" s="143" t="str">
        <f t="shared" si="16"/>
        <v>OK</v>
      </c>
      <c r="J164" s="144">
        <v>21578908</v>
      </c>
      <c r="K164" s="144">
        <f t="shared" si="17"/>
        <v>21578908</v>
      </c>
      <c r="L164" s="143" t="str">
        <f t="shared" si="18"/>
        <v>OK</v>
      </c>
    </row>
    <row r="165" spans="1:12" ht="15" x14ac:dyDescent="0.25">
      <c r="A165" s="85"/>
      <c r="B165" s="145"/>
      <c r="C165" s="85"/>
      <c r="D165" s="86"/>
      <c r="E165" s="144"/>
      <c r="F165" s="142">
        <f t="shared" si="14"/>
        <v>0</v>
      </c>
      <c r="G165" s="144"/>
      <c r="H165" s="144">
        <f t="shared" si="15"/>
        <v>0</v>
      </c>
      <c r="I165" s="143" t="str">
        <f t="shared" si="16"/>
        <v>OK</v>
      </c>
      <c r="J165" s="144"/>
      <c r="K165" s="144">
        <f t="shared" si="17"/>
        <v>0</v>
      </c>
      <c r="L165" s="143" t="str">
        <f t="shared" si="18"/>
        <v>OK</v>
      </c>
    </row>
    <row r="166" spans="1:12" ht="15" x14ac:dyDescent="0.25">
      <c r="A166" s="85"/>
      <c r="B166" s="144" t="s">
        <v>249</v>
      </c>
      <c r="C166" s="85"/>
      <c r="D166" s="86"/>
      <c r="E166" s="144"/>
      <c r="F166" s="142">
        <f t="shared" si="14"/>
        <v>0</v>
      </c>
      <c r="G166" s="144"/>
      <c r="H166" s="144">
        <f t="shared" si="15"/>
        <v>0</v>
      </c>
      <c r="I166" s="143" t="str">
        <f t="shared" si="16"/>
        <v>OK</v>
      </c>
      <c r="J166" s="144"/>
      <c r="K166" s="144">
        <f t="shared" si="17"/>
        <v>0</v>
      </c>
      <c r="L166" s="143" t="str">
        <f t="shared" si="18"/>
        <v>OK</v>
      </c>
    </row>
    <row r="167" spans="1:12" ht="15" x14ac:dyDescent="0.25">
      <c r="A167" s="85"/>
      <c r="B167" s="145"/>
      <c r="C167" s="85"/>
      <c r="D167" s="86"/>
      <c r="E167" s="144"/>
      <c r="F167" s="142">
        <f t="shared" si="14"/>
        <v>0</v>
      </c>
      <c r="G167" s="144"/>
      <c r="H167" s="144">
        <f t="shared" si="15"/>
        <v>0</v>
      </c>
      <c r="I167" s="143" t="str">
        <f t="shared" si="16"/>
        <v>OK</v>
      </c>
      <c r="J167" s="144"/>
      <c r="K167" s="144">
        <f t="shared" si="17"/>
        <v>0</v>
      </c>
      <c r="L167" s="143" t="str">
        <f t="shared" si="18"/>
        <v>OK</v>
      </c>
    </row>
    <row r="168" spans="1:12" ht="15" x14ac:dyDescent="0.25">
      <c r="A168" s="85">
        <v>6</v>
      </c>
      <c r="B168" s="145" t="s">
        <v>250</v>
      </c>
      <c r="C168" s="85"/>
      <c r="D168" s="86"/>
      <c r="E168" s="144"/>
      <c r="F168" s="142">
        <f t="shared" si="14"/>
        <v>0</v>
      </c>
      <c r="G168" s="144"/>
      <c r="H168" s="144">
        <f t="shared" si="15"/>
        <v>0</v>
      </c>
      <c r="I168" s="143" t="str">
        <f t="shared" si="16"/>
        <v>OK</v>
      </c>
      <c r="J168" s="144"/>
      <c r="K168" s="144">
        <f t="shared" si="17"/>
        <v>0</v>
      </c>
      <c r="L168" s="143" t="str">
        <f t="shared" si="18"/>
        <v>OK</v>
      </c>
    </row>
    <row r="169" spans="1:12" ht="25.5" x14ac:dyDescent="0.25">
      <c r="A169" s="85">
        <v>6.1</v>
      </c>
      <c r="B169" s="145" t="s">
        <v>251</v>
      </c>
      <c r="C169" s="85" t="s">
        <v>2</v>
      </c>
      <c r="D169" s="86">
        <v>1</v>
      </c>
      <c r="E169" s="144">
        <v>5751811</v>
      </c>
      <c r="F169" s="142">
        <f t="shared" si="14"/>
        <v>5751811</v>
      </c>
      <c r="G169" s="144">
        <v>5714424</v>
      </c>
      <c r="H169" s="144">
        <f t="shared" si="15"/>
        <v>5714424</v>
      </c>
      <c r="I169" s="143" t="str">
        <f t="shared" si="16"/>
        <v>OK</v>
      </c>
      <c r="J169" s="144">
        <v>5720176</v>
      </c>
      <c r="K169" s="144">
        <f t="shared" si="17"/>
        <v>5720176</v>
      </c>
      <c r="L169" s="143" t="str">
        <f t="shared" si="18"/>
        <v>OK</v>
      </c>
    </row>
    <row r="170" spans="1:12" ht="25.5" x14ac:dyDescent="0.25">
      <c r="A170" s="85">
        <v>6.2</v>
      </c>
      <c r="B170" s="145" t="s">
        <v>252</v>
      </c>
      <c r="C170" s="85" t="s">
        <v>2</v>
      </c>
      <c r="D170" s="86">
        <v>1</v>
      </c>
      <c r="E170" s="144">
        <v>2358021</v>
      </c>
      <c r="F170" s="142">
        <f t="shared" si="14"/>
        <v>2358021</v>
      </c>
      <c r="G170" s="144">
        <v>2342694</v>
      </c>
      <c r="H170" s="144">
        <f t="shared" si="15"/>
        <v>2342694</v>
      </c>
      <c r="I170" s="143" t="str">
        <f t="shared" si="16"/>
        <v>OK</v>
      </c>
      <c r="J170" s="144">
        <v>2345052</v>
      </c>
      <c r="K170" s="144">
        <f t="shared" si="17"/>
        <v>2345052</v>
      </c>
      <c r="L170" s="143" t="str">
        <f t="shared" si="18"/>
        <v>OK</v>
      </c>
    </row>
    <row r="171" spans="1:12" ht="25.5" x14ac:dyDescent="0.25">
      <c r="A171" s="85">
        <v>6.3</v>
      </c>
      <c r="B171" s="145" t="s">
        <v>253</v>
      </c>
      <c r="C171" s="85" t="s">
        <v>2</v>
      </c>
      <c r="D171" s="86">
        <v>1</v>
      </c>
      <c r="E171" s="144">
        <v>4306675.0999999996</v>
      </c>
      <c r="F171" s="142">
        <f t="shared" si="14"/>
        <v>4306675</v>
      </c>
      <c r="G171" s="144">
        <v>4278682</v>
      </c>
      <c r="H171" s="144">
        <f t="shared" si="15"/>
        <v>4278682</v>
      </c>
      <c r="I171" s="143" t="str">
        <f t="shared" si="16"/>
        <v>OK</v>
      </c>
      <c r="J171" s="144">
        <v>4282988</v>
      </c>
      <c r="K171" s="144">
        <f t="shared" si="17"/>
        <v>4282988</v>
      </c>
      <c r="L171" s="143" t="str">
        <f t="shared" si="18"/>
        <v>OK</v>
      </c>
    </row>
    <row r="172" spans="1:12" ht="15" x14ac:dyDescent="0.25">
      <c r="A172" s="85"/>
      <c r="B172" s="145"/>
      <c r="C172" s="85"/>
      <c r="D172" s="86"/>
      <c r="E172" s="144"/>
      <c r="F172" s="142">
        <f t="shared" si="14"/>
        <v>0</v>
      </c>
      <c r="G172" s="144"/>
      <c r="H172" s="144">
        <f t="shared" si="15"/>
        <v>0</v>
      </c>
      <c r="I172" s="143" t="str">
        <f t="shared" si="16"/>
        <v>OK</v>
      </c>
      <c r="J172" s="144"/>
      <c r="K172" s="144">
        <f t="shared" si="17"/>
        <v>0</v>
      </c>
      <c r="L172" s="143" t="str">
        <f t="shared" si="18"/>
        <v>OK</v>
      </c>
    </row>
    <row r="173" spans="1:12" ht="15" x14ac:dyDescent="0.25">
      <c r="A173" s="85"/>
      <c r="B173" s="144" t="s">
        <v>254</v>
      </c>
      <c r="C173" s="85"/>
      <c r="D173" s="86"/>
      <c r="E173" s="144"/>
      <c r="F173" s="142">
        <f t="shared" si="14"/>
        <v>0</v>
      </c>
      <c r="G173" s="144"/>
      <c r="H173" s="144">
        <f t="shared" si="15"/>
        <v>0</v>
      </c>
      <c r="I173" s="143" t="str">
        <f t="shared" si="16"/>
        <v>OK</v>
      </c>
      <c r="J173" s="144"/>
      <c r="K173" s="144">
        <f t="shared" si="17"/>
        <v>0</v>
      </c>
      <c r="L173" s="143" t="str">
        <f t="shared" si="18"/>
        <v>OK</v>
      </c>
    </row>
    <row r="174" spans="1:12" ht="15" x14ac:dyDescent="0.25">
      <c r="A174" s="85"/>
      <c r="B174" s="145"/>
      <c r="C174" s="85"/>
      <c r="D174" s="86"/>
      <c r="E174" s="144"/>
      <c r="F174" s="142">
        <f t="shared" si="14"/>
        <v>0</v>
      </c>
      <c r="G174" s="144"/>
      <c r="H174" s="144">
        <f t="shared" si="15"/>
        <v>0</v>
      </c>
      <c r="I174" s="143" t="str">
        <f t="shared" si="16"/>
        <v>OK</v>
      </c>
      <c r="J174" s="144"/>
      <c r="K174" s="144">
        <f t="shared" si="17"/>
        <v>0</v>
      </c>
      <c r="L174" s="143" t="str">
        <f t="shared" si="18"/>
        <v>OK</v>
      </c>
    </row>
    <row r="175" spans="1:12" ht="15" x14ac:dyDescent="0.25">
      <c r="A175" s="85">
        <v>7</v>
      </c>
      <c r="B175" s="145" t="s">
        <v>255</v>
      </c>
      <c r="C175" s="85"/>
      <c r="D175" s="86"/>
      <c r="E175" s="144"/>
      <c r="F175" s="142">
        <f t="shared" si="14"/>
        <v>0</v>
      </c>
      <c r="G175" s="144"/>
      <c r="H175" s="144">
        <f t="shared" si="15"/>
        <v>0</v>
      </c>
      <c r="I175" s="143" t="str">
        <f t="shared" si="16"/>
        <v>OK</v>
      </c>
      <c r="J175" s="144"/>
      <c r="K175" s="144">
        <f t="shared" si="17"/>
        <v>0</v>
      </c>
      <c r="L175" s="143" t="str">
        <f t="shared" si="18"/>
        <v>OK</v>
      </c>
    </row>
    <row r="176" spans="1:12" ht="15" x14ac:dyDescent="0.25">
      <c r="A176" s="85">
        <v>7.1</v>
      </c>
      <c r="B176" s="145" t="s">
        <v>256</v>
      </c>
      <c r="C176" s="85" t="s">
        <v>2</v>
      </c>
      <c r="D176" s="86">
        <v>651</v>
      </c>
      <c r="E176" s="144">
        <v>214591</v>
      </c>
      <c r="F176" s="142">
        <f t="shared" si="14"/>
        <v>139698741</v>
      </c>
      <c r="G176" s="144">
        <v>212445</v>
      </c>
      <c r="H176" s="144">
        <f t="shared" si="15"/>
        <v>138301695</v>
      </c>
      <c r="I176" s="143" t="str">
        <f t="shared" si="16"/>
        <v>OK</v>
      </c>
      <c r="J176" s="144">
        <v>213411</v>
      </c>
      <c r="K176" s="144">
        <f t="shared" si="17"/>
        <v>138930561</v>
      </c>
      <c r="L176" s="143" t="str">
        <f t="shared" si="18"/>
        <v>OK</v>
      </c>
    </row>
    <row r="177" spans="1:12" ht="15" x14ac:dyDescent="0.25">
      <c r="A177" s="85">
        <v>7.2</v>
      </c>
      <c r="B177" s="145" t="s">
        <v>257</v>
      </c>
      <c r="C177" s="85" t="s">
        <v>2</v>
      </c>
      <c r="D177" s="86">
        <v>52</v>
      </c>
      <c r="E177" s="144">
        <v>565429</v>
      </c>
      <c r="F177" s="142">
        <f t="shared" si="14"/>
        <v>29402308</v>
      </c>
      <c r="G177" s="144">
        <v>561754</v>
      </c>
      <c r="H177" s="144">
        <f t="shared" si="15"/>
        <v>29211208</v>
      </c>
      <c r="I177" s="143" t="str">
        <f t="shared" si="16"/>
        <v>OK</v>
      </c>
      <c r="J177" s="144">
        <v>562319</v>
      </c>
      <c r="K177" s="144">
        <f t="shared" si="17"/>
        <v>29240588</v>
      </c>
      <c r="L177" s="143" t="str">
        <f t="shared" si="18"/>
        <v>OK</v>
      </c>
    </row>
    <row r="178" spans="1:12" ht="15" x14ac:dyDescent="0.25">
      <c r="A178" s="85">
        <v>7.3</v>
      </c>
      <c r="B178" s="145" t="s">
        <v>258</v>
      </c>
      <c r="C178" s="85" t="s">
        <v>2</v>
      </c>
      <c r="D178" s="86">
        <v>453</v>
      </c>
      <c r="E178" s="144">
        <v>140769</v>
      </c>
      <c r="F178" s="142">
        <f t="shared" si="14"/>
        <v>63768357</v>
      </c>
      <c r="G178" s="144">
        <v>139854</v>
      </c>
      <c r="H178" s="144">
        <f t="shared" si="15"/>
        <v>63353862</v>
      </c>
      <c r="I178" s="143" t="str">
        <f t="shared" si="16"/>
        <v>OK</v>
      </c>
      <c r="J178" s="144">
        <v>139995</v>
      </c>
      <c r="K178" s="144">
        <f t="shared" si="17"/>
        <v>63417735</v>
      </c>
      <c r="L178" s="143" t="str">
        <f t="shared" si="18"/>
        <v>OK</v>
      </c>
    </row>
    <row r="179" spans="1:12" ht="15" x14ac:dyDescent="0.25">
      <c r="A179" s="85">
        <v>7.4</v>
      </c>
      <c r="B179" s="145" t="s">
        <v>259</v>
      </c>
      <c r="C179" s="85" t="s">
        <v>2</v>
      </c>
      <c r="D179" s="86">
        <v>2</v>
      </c>
      <c r="E179" s="144">
        <v>175560</v>
      </c>
      <c r="F179" s="142">
        <f t="shared" si="14"/>
        <v>351120</v>
      </c>
      <c r="G179" s="144">
        <v>174419</v>
      </c>
      <c r="H179" s="144">
        <f t="shared" si="15"/>
        <v>348838</v>
      </c>
      <c r="I179" s="143" t="str">
        <f t="shared" si="16"/>
        <v>OK</v>
      </c>
      <c r="J179" s="144">
        <v>174594</v>
      </c>
      <c r="K179" s="144">
        <f t="shared" si="17"/>
        <v>349188</v>
      </c>
      <c r="L179" s="143" t="str">
        <f t="shared" si="18"/>
        <v>OK</v>
      </c>
    </row>
    <row r="180" spans="1:12" ht="15" x14ac:dyDescent="0.25">
      <c r="A180" s="85">
        <v>7.5</v>
      </c>
      <c r="B180" s="145" t="s">
        <v>260</v>
      </c>
      <c r="C180" s="85" t="s">
        <v>2</v>
      </c>
      <c r="D180" s="86">
        <v>6</v>
      </c>
      <c r="E180" s="144">
        <v>156854</v>
      </c>
      <c r="F180" s="142">
        <f t="shared" si="14"/>
        <v>941124</v>
      </c>
      <c r="G180" s="144">
        <v>155834</v>
      </c>
      <c r="H180" s="144">
        <f t="shared" si="15"/>
        <v>935004</v>
      </c>
      <c r="I180" s="143" t="str">
        <f t="shared" si="16"/>
        <v>OK</v>
      </c>
      <c r="J180" s="144">
        <v>155991</v>
      </c>
      <c r="K180" s="144">
        <f t="shared" si="17"/>
        <v>935946</v>
      </c>
      <c r="L180" s="143" t="str">
        <f t="shared" si="18"/>
        <v>OK</v>
      </c>
    </row>
    <row r="181" spans="1:12" ht="15" x14ac:dyDescent="0.25">
      <c r="A181" s="85">
        <v>7.6</v>
      </c>
      <c r="B181" s="145" t="s">
        <v>261</v>
      </c>
      <c r="C181" s="85" t="s">
        <v>2</v>
      </c>
      <c r="D181" s="86">
        <v>493</v>
      </c>
      <c r="E181" s="144">
        <v>88487</v>
      </c>
      <c r="F181" s="142">
        <f t="shared" si="14"/>
        <v>43624091</v>
      </c>
      <c r="G181" s="144">
        <v>87912</v>
      </c>
      <c r="H181" s="144">
        <f t="shared" si="15"/>
        <v>43340616</v>
      </c>
      <c r="I181" s="143" t="str">
        <f t="shared" si="16"/>
        <v>OK</v>
      </c>
      <c r="J181" s="144">
        <v>88000</v>
      </c>
      <c r="K181" s="144">
        <f t="shared" si="17"/>
        <v>43384000</v>
      </c>
      <c r="L181" s="143" t="str">
        <f t="shared" si="18"/>
        <v>OK</v>
      </c>
    </row>
    <row r="182" spans="1:12" ht="15" x14ac:dyDescent="0.25">
      <c r="A182" s="85">
        <v>7.7</v>
      </c>
      <c r="B182" s="145" t="s">
        <v>262</v>
      </c>
      <c r="C182" s="85" t="s">
        <v>2</v>
      </c>
      <c r="D182" s="86">
        <v>4</v>
      </c>
      <c r="E182" s="144">
        <v>170940</v>
      </c>
      <c r="F182" s="142">
        <f t="shared" si="14"/>
        <v>683760</v>
      </c>
      <c r="G182" s="144">
        <v>169829</v>
      </c>
      <c r="H182" s="144">
        <f t="shared" si="15"/>
        <v>679316</v>
      </c>
      <c r="I182" s="143" t="str">
        <f t="shared" si="16"/>
        <v>OK</v>
      </c>
      <c r="J182" s="144">
        <v>170000</v>
      </c>
      <c r="K182" s="144">
        <f t="shared" si="17"/>
        <v>680000</v>
      </c>
      <c r="L182" s="143" t="str">
        <f t="shared" si="18"/>
        <v>OK</v>
      </c>
    </row>
    <row r="183" spans="1:12" ht="15" x14ac:dyDescent="0.25">
      <c r="A183" s="85">
        <v>7.8</v>
      </c>
      <c r="B183" s="145" t="s">
        <v>263</v>
      </c>
      <c r="C183" s="85" t="s">
        <v>2</v>
      </c>
      <c r="D183" s="86">
        <v>21</v>
      </c>
      <c r="E183" s="144">
        <v>176784</v>
      </c>
      <c r="F183" s="142">
        <f t="shared" si="14"/>
        <v>3712464</v>
      </c>
      <c r="G183" s="144">
        <v>175635</v>
      </c>
      <c r="H183" s="144">
        <f t="shared" si="15"/>
        <v>3688335</v>
      </c>
      <c r="I183" s="143" t="str">
        <f t="shared" si="16"/>
        <v>OK</v>
      </c>
      <c r="J183" s="144">
        <v>175812</v>
      </c>
      <c r="K183" s="144">
        <f t="shared" si="17"/>
        <v>3692052</v>
      </c>
      <c r="L183" s="143" t="str">
        <f t="shared" si="18"/>
        <v>OK</v>
      </c>
    </row>
    <row r="184" spans="1:12" ht="15" x14ac:dyDescent="0.25">
      <c r="A184" s="85">
        <v>7.9</v>
      </c>
      <c r="B184" s="145" t="s">
        <v>264</v>
      </c>
      <c r="C184" s="85" t="s">
        <v>2</v>
      </c>
      <c r="D184" s="86">
        <v>13</v>
      </c>
      <c r="E184" s="144">
        <v>195676</v>
      </c>
      <c r="F184" s="142">
        <f t="shared" si="14"/>
        <v>2543788</v>
      </c>
      <c r="G184" s="144">
        <v>194404</v>
      </c>
      <c r="H184" s="144">
        <f t="shared" si="15"/>
        <v>2527252</v>
      </c>
      <c r="I184" s="143" t="str">
        <f t="shared" si="16"/>
        <v>OK</v>
      </c>
      <c r="J184" s="144">
        <v>194600</v>
      </c>
      <c r="K184" s="144">
        <f t="shared" si="17"/>
        <v>2529800</v>
      </c>
      <c r="L184" s="143" t="str">
        <f t="shared" si="18"/>
        <v>OK</v>
      </c>
    </row>
    <row r="185" spans="1:12" ht="15" x14ac:dyDescent="0.25">
      <c r="A185" s="85">
        <v>7.1</v>
      </c>
      <c r="B185" s="145" t="s">
        <v>265</v>
      </c>
      <c r="C185" s="85" t="s">
        <v>2</v>
      </c>
      <c r="D185" s="86">
        <v>212</v>
      </c>
      <c r="E185" s="144">
        <v>422254</v>
      </c>
      <c r="F185" s="142">
        <f t="shared" si="14"/>
        <v>89517848</v>
      </c>
      <c r="G185" s="144">
        <v>419509</v>
      </c>
      <c r="H185" s="144">
        <f t="shared" si="15"/>
        <v>88935908</v>
      </c>
      <c r="I185" s="143" t="str">
        <f t="shared" si="16"/>
        <v>OK</v>
      </c>
      <c r="J185" s="144">
        <v>419932</v>
      </c>
      <c r="K185" s="144">
        <f t="shared" si="17"/>
        <v>89025584</v>
      </c>
      <c r="L185" s="143" t="str">
        <f t="shared" si="18"/>
        <v>OK</v>
      </c>
    </row>
    <row r="186" spans="1:12" ht="15" x14ac:dyDescent="0.25">
      <c r="A186" s="85">
        <v>7.11</v>
      </c>
      <c r="B186" s="145" t="s">
        <v>266</v>
      </c>
      <c r="C186" s="85" t="s">
        <v>2</v>
      </c>
      <c r="D186" s="86">
        <v>190</v>
      </c>
      <c r="E186" s="144">
        <v>220421.5</v>
      </c>
      <c r="F186" s="142">
        <f t="shared" si="14"/>
        <v>41880085</v>
      </c>
      <c r="G186" s="144">
        <v>218989</v>
      </c>
      <c r="H186" s="144">
        <f t="shared" si="15"/>
        <v>41607910</v>
      </c>
      <c r="I186" s="143" t="str">
        <f t="shared" si="16"/>
        <v>OK</v>
      </c>
      <c r="J186" s="144">
        <v>219209</v>
      </c>
      <c r="K186" s="144">
        <f t="shared" si="17"/>
        <v>41649710</v>
      </c>
      <c r="L186" s="143" t="str">
        <f t="shared" si="18"/>
        <v>OK</v>
      </c>
    </row>
    <row r="187" spans="1:12" ht="15" x14ac:dyDescent="0.25">
      <c r="A187" s="85">
        <v>7.12</v>
      </c>
      <c r="B187" s="145" t="s">
        <v>267</v>
      </c>
      <c r="C187" s="85" t="s">
        <v>2</v>
      </c>
      <c r="D187" s="86">
        <v>1</v>
      </c>
      <c r="E187" s="144">
        <v>42080350</v>
      </c>
      <c r="F187" s="142">
        <f t="shared" si="14"/>
        <v>42080350</v>
      </c>
      <c r="G187" s="144">
        <v>41806828</v>
      </c>
      <c r="H187" s="144">
        <f t="shared" si="15"/>
        <v>41806828</v>
      </c>
      <c r="I187" s="143" t="str">
        <f t="shared" si="16"/>
        <v>OK</v>
      </c>
      <c r="J187" s="144">
        <v>41848908</v>
      </c>
      <c r="K187" s="144">
        <f t="shared" si="17"/>
        <v>41848908</v>
      </c>
      <c r="L187" s="143" t="str">
        <f t="shared" si="18"/>
        <v>OK</v>
      </c>
    </row>
    <row r="188" spans="1:12" ht="15" x14ac:dyDescent="0.25">
      <c r="A188" s="85">
        <v>7.13</v>
      </c>
      <c r="B188" s="145" t="s">
        <v>268</v>
      </c>
      <c r="C188" s="85" t="s">
        <v>2</v>
      </c>
      <c r="D188" s="86">
        <v>1</v>
      </c>
      <c r="E188" s="144">
        <v>48219964</v>
      </c>
      <c r="F188" s="142">
        <f t="shared" si="14"/>
        <v>48219964</v>
      </c>
      <c r="G188" s="144">
        <v>47906534</v>
      </c>
      <c r="H188" s="144">
        <f t="shared" si="15"/>
        <v>47906534</v>
      </c>
      <c r="I188" s="143" t="str">
        <f t="shared" si="16"/>
        <v>OK</v>
      </c>
      <c r="J188" s="144">
        <v>47954754</v>
      </c>
      <c r="K188" s="144">
        <f t="shared" si="17"/>
        <v>47954754</v>
      </c>
      <c r="L188" s="143" t="str">
        <f t="shared" si="18"/>
        <v>OK</v>
      </c>
    </row>
    <row r="189" spans="1:12" ht="25.5" x14ac:dyDescent="0.25">
      <c r="A189" s="85">
        <v>7.14</v>
      </c>
      <c r="B189" s="145" t="s">
        <v>269</v>
      </c>
      <c r="C189" s="85" t="s">
        <v>2</v>
      </c>
      <c r="D189" s="86">
        <v>3</v>
      </c>
      <c r="E189" s="144">
        <v>789051</v>
      </c>
      <c r="F189" s="142">
        <f t="shared" si="14"/>
        <v>2367153</v>
      </c>
      <c r="G189" s="144">
        <v>783922</v>
      </c>
      <c r="H189" s="144">
        <f t="shared" si="15"/>
        <v>2351766</v>
      </c>
      <c r="I189" s="143" t="str">
        <f t="shared" si="16"/>
        <v>OK</v>
      </c>
      <c r="J189" s="144">
        <v>784711</v>
      </c>
      <c r="K189" s="144">
        <f t="shared" si="17"/>
        <v>2354133</v>
      </c>
      <c r="L189" s="143" t="str">
        <f t="shared" si="18"/>
        <v>OK</v>
      </c>
    </row>
    <row r="190" spans="1:12" ht="25.5" x14ac:dyDescent="0.25">
      <c r="A190" s="85">
        <v>7.15</v>
      </c>
      <c r="B190" s="145" t="s">
        <v>270</v>
      </c>
      <c r="C190" s="85" t="s">
        <v>2</v>
      </c>
      <c r="D190" s="86">
        <v>3</v>
      </c>
      <c r="E190" s="144">
        <v>737571</v>
      </c>
      <c r="F190" s="142">
        <f t="shared" si="14"/>
        <v>2212713</v>
      </c>
      <c r="G190" s="144">
        <v>732777</v>
      </c>
      <c r="H190" s="144">
        <f t="shared" si="15"/>
        <v>2198331</v>
      </c>
      <c r="I190" s="143" t="str">
        <f t="shared" si="16"/>
        <v>OK</v>
      </c>
      <c r="J190" s="144">
        <v>733514</v>
      </c>
      <c r="K190" s="144">
        <f t="shared" si="17"/>
        <v>2200542</v>
      </c>
      <c r="L190" s="143" t="str">
        <f t="shared" si="18"/>
        <v>OK</v>
      </c>
    </row>
    <row r="191" spans="1:12" ht="25.5" x14ac:dyDescent="0.25">
      <c r="A191" s="85">
        <v>7.16</v>
      </c>
      <c r="B191" s="145" t="s">
        <v>271</v>
      </c>
      <c r="C191" s="85" t="s">
        <v>2</v>
      </c>
      <c r="D191" s="86">
        <v>2</v>
      </c>
      <c r="E191" s="144">
        <v>667371</v>
      </c>
      <c r="F191" s="142">
        <f t="shared" si="14"/>
        <v>1334742</v>
      </c>
      <c r="G191" s="144">
        <v>663033</v>
      </c>
      <c r="H191" s="144">
        <f t="shared" si="15"/>
        <v>1326066</v>
      </c>
      <c r="I191" s="143" t="str">
        <f t="shared" si="16"/>
        <v>OK</v>
      </c>
      <c r="J191" s="144">
        <v>663700</v>
      </c>
      <c r="K191" s="144">
        <f t="shared" si="17"/>
        <v>1327400</v>
      </c>
      <c r="L191" s="143" t="str">
        <f t="shared" si="18"/>
        <v>OK</v>
      </c>
    </row>
    <row r="192" spans="1:12" ht="25.5" x14ac:dyDescent="0.25">
      <c r="A192" s="85">
        <v>7.17</v>
      </c>
      <c r="B192" s="145" t="s">
        <v>272</v>
      </c>
      <c r="C192" s="85" t="s">
        <v>2</v>
      </c>
      <c r="D192" s="86">
        <v>2</v>
      </c>
      <c r="E192" s="144">
        <v>583131</v>
      </c>
      <c r="F192" s="142">
        <f t="shared" si="14"/>
        <v>1166262</v>
      </c>
      <c r="G192" s="144">
        <v>579341</v>
      </c>
      <c r="H192" s="144">
        <f t="shared" si="15"/>
        <v>1158682</v>
      </c>
      <c r="I192" s="143" t="str">
        <f t="shared" si="16"/>
        <v>OK</v>
      </c>
      <c r="J192" s="144">
        <v>579924</v>
      </c>
      <c r="K192" s="144">
        <f t="shared" si="17"/>
        <v>1159848</v>
      </c>
      <c r="L192" s="143" t="str">
        <f t="shared" si="18"/>
        <v>OK</v>
      </c>
    </row>
    <row r="193" spans="1:12" ht="15" x14ac:dyDescent="0.25">
      <c r="A193" s="85">
        <v>7.1800000000000104</v>
      </c>
      <c r="B193" s="145" t="s">
        <v>273</v>
      </c>
      <c r="C193" s="85" t="s">
        <v>2</v>
      </c>
      <c r="D193" s="86">
        <v>124</v>
      </c>
      <c r="E193" s="144">
        <v>46816</v>
      </c>
      <c r="F193" s="142">
        <f t="shared" si="14"/>
        <v>5805184</v>
      </c>
      <c r="G193" s="144">
        <v>46512</v>
      </c>
      <c r="H193" s="144">
        <f t="shared" si="15"/>
        <v>5767488</v>
      </c>
      <c r="I193" s="143" t="str">
        <f t="shared" si="16"/>
        <v>OK</v>
      </c>
      <c r="J193" s="144">
        <v>46559</v>
      </c>
      <c r="K193" s="144">
        <f t="shared" si="17"/>
        <v>5773316</v>
      </c>
      <c r="L193" s="143" t="str">
        <f t="shared" si="18"/>
        <v>OK</v>
      </c>
    </row>
    <row r="194" spans="1:12" ht="15" x14ac:dyDescent="0.25">
      <c r="A194" s="85">
        <v>7.1900000000000102</v>
      </c>
      <c r="B194" s="145" t="s">
        <v>274</v>
      </c>
      <c r="C194" s="85" t="s">
        <v>2</v>
      </c>
      <c r="D194" s="86">
        <v>2</v>
      </c>
      <c r="E194" s="144">
        <v>74545</v>
      </c>
      <c r="F194" s="142">
        <f t="shared" si="14"/>
        <v>149090</v>
      </c>
      <c r="G194" s="144">
        <v>74060</v>
      </c>
      <c r="H194" s="144">
        <f t="shared" si="15"/>
        <v>148120</v>
      </c>
      <c r="I194" s="143" t="str">
        <f t="shared" si="16"/>
        <v>OK</v>
      </c>
      <c r="J194" s="144">
        <v>74135</v>
      </c>
      <c r="K194" s="144">
        <f t="shared" si="17"/>
        <v>148270</v>
      </c>
      <c r="L194" s="143" t="str">
        <f t="shared" si="18"/>
        <v>OK</v>
      </c>
    </row>
    <row r="195" spans="1:12" ht="25.5" x14ac:dyDescent="0.25">
      <c r="A195" s="85">
        <v>7.2000000000000099</v>
      </c>
      <c r="B195" s="145" t="s">
        <v>275</v>
      </c>
      <c r="C195" s="85" t="s">
        <v>93</v>
      </c>
      <c r="D195" s="86">
        <v>100</v>
      </c>
      <c r="E195" s="144">
        <v>217174</v>
      </c>
      <c r="F195" s="142">
        <f t="shared" si="14"/>
        <v>21717400</v>
      </c>
      <c r="G195" s="144">
        <v>215762</v>
      </c>
      <c r="H195" s="144">
        <f t="shared" si="15"/>
        <v>21576200</v>
      </c>
      <c r="I195" s="143" t="str">
        <f t="shared" si="16"/>
        <v>OK</v>
      </c>
      <c r="J195" s="144">
        <v>215980</v>
      </c>
      <c r="K195" s="144">
        <f t="shared" si="17"/>
        <v>21598000</v>
      </c>
      <c r="L195" s="143" t="str">
        <f t="shared" si="18"/>
        <v>OK</v>
      </c>
    </row>
    <row r="196" spans="1:12" ht="25.5" x14ac:dyDescent="0.25">
      <c r="A196" s="85">
        <v>7.2100000000000097</v>
      </c>
      <c r="B196" s="145" t="s">
        <v>276</v>
      </c>
      <c r="C196" s="85" t="s">
        <v>93</v>
      </c>
      <c r="D196" s="86">
        <v>70</v>
      </c>
      <c r="E196" s="144">
        <v>107626</v>
      </c>
      <c r="F196" s="142">
        <f t="shared" si="14"/>
        <v>7533820</v>
      </c>
      <c r="G196" s="144">
        <v>106926</v>
      </c>
      <c r="H196" s="144">
        <f t="shared" si="15"/>
        <v>7484820</v>
      </c>
      <c r="I196" s="143" t="str">
        <f t="shared" si="16"/>
        <v>OK</v>
      </c>
      <c r="J196" s="144">
        <v>107034</v>
      </c>
      <c r="K196" s="144">
        <f t="shared" si="17"/>
        <v>7492380</v>
      </c>
      <c r="L196" s="143" t="str">
        <f t="shared" si="18"/>
        <v>OK</v>
      </c>
    </row>
    <row r="197" spans="1:12" ht="25.5" x14ac:dyDescent="0.25">
      <c r="A197" s="85">
        <v>7.2200000000000104</v>
      </c>
      <c r="B197" s="145" t="s">
        <v>277</v>
      </c>
      <c r="C197" s="85" t="s">
        <v>93</v>
      </c>
      <c r="D197" s="86">
        <v>50</v>
      </c>
      <c r="E197" s="144">
        <v>100879</v>
      </c>
      <c r="F197" s="142">
        <f t="shared" si="14"/>
        <v>5043950</v>
      </c>
      <c r="G197" s="144">
        <v>100223</v>
      </c>
      <c r="H197" s="144">
        <f t="shared" si="15"/>
        <v>5011150</v>
      </c>
      <c r="I197" s="143" t="str">
        <f t="shared" si="16"/>
        <v>OK</v>
      </c>
      <c r="J197" s="144">
        <v>100324</v>
      </c>
      <c r="K197" s="144">
        <f t="shared" si="17"/>
        <v>5016200</v>
      </c>
      <c r="L197" s="143" t="str">
        <f t="shared" si="18"/>
        <v>OK</v>
      </c>
    </row>
    <row r="198" spans="1:12" ht="25.5" x14ac:dyDescent="0.25">
      <c r="A198" s="85">
        <v>7.2300000000000102</v>
      </c>
      <c r="B198" s="145" t="s">
        <v>278</v>
      </c>
      <c r="C198" s="85" t="s">
        <v>93</v>
      </c>
      <c r="D198" s="86">
        <v>65</v>
      </c>
      <c r="E198" s="144">
        <v>94249</v>
      </c>
      <c r="F198" s="142">
        <f t="shared" si="14"/>
        <v>6126185</v>
      </c>
      <c r="G198" s="144">
        <v>93636</v>
      </c>
      <c r="H198" s="144">
        <f t="shared" si="15"/>
        <v>6086340</v>
      </c>
      <c r="I198" s="143" t="str">
        <f t="shared" si="16"/>
        <v>OK</v>
      </c>
      <c r="J198" s="144">
        <v>93731</v>
      </c>
      <c r="K198" s="144">
        <f t="shared" si="17"/>
        <v>6092515</v>
      </c>
      <c r="L198" s="143" t="str">
        <f t="shared" si="18"/>
        <v>OK</v>
      </c>
    </row>
    <row r="199" spans="1:12" ht="15" x14ac:dyDescent="0.25">
      <c r="A199" s="85">
        <v>7.24000000000001</v>
      </c>
      <c r="B199" s="145" t="s">
        <v>279</v>
      </c>
      <c r="C199" s="85" t="s">
        <v>93</v>
      </c>
      <c r="D199" s="86">
        <v>550</v>
      </c>
      <c r="E199" s="144">
        <v>262804</v>
      </c>
      <c r="F199" s="142">
        <f t="shared" si="14"/>
        <v>144542200</v>
      </c>
      <c r="G199" s="144">
        <v>261096</v>
      </c>
      <c r="H199" s="144">
        <f t="shared" si="15"/>
        <v>143602800</v>
      </c>
      <c r="I199" s="143" t="str">
        <f t="shared" si="16"/>
        <v>OK</v>
      </c>
      <c r="J199" s="144">
        <v>261359</v>
      </c>
      <c r="K199" s="144">
        <f t="shared" si="17"/>
        <v>143747450</v>
      </c>
      <c r="L199" s="143" t="str">
        <f t="shared" si="18"/>
        <v>OK</v>
      </c>
    </row>
    <row r="200" spans="1:12" ht="25.5" x14ac:dyDescent="0.25">
      <c r="A200" s="85">
        <v>7.2500000000000098</v>
      </c>
      <c r="B200" s="145" t="s">
        <v>280</v>
      </c>
      <c r="C200" s="85" t="s">
        <v>2</v>
      </c>
      <c r="D200" s="86">
        <v>2</v>
      </c>
      <c r="E200" s="144">
        <v>262804</v>
      </c>
      <c r="F200" s="142">
        <f t="shared" si="14"/>
        <v>525608</v>
      </c>
      <c r="G200" s="144">
        <v>261096</v>
      </c>
      <c r="H200" s="144">
        <f t="shared" si="15"/>
        <v>522192</v>
      </c>
      <c r="I200" s="143" t="str">
        <f t="shared" si="16"/>
        <v>OK</v>
      </c>
      <c r="J200" s="144">
        <v>261359</v>
      </c>
      <c r="K200" s="144">
        <f t="shared" si="17"/>
        <v>522718</v>
      </c>
      <c r="L200" s="143" t="str">
        <f t="shared" si="18"/>
        <v>OK</v>
      </c>
    </row>
    <row r="201" spans="1:12" ht="25.5" x14ac:dyDescent="0.25">
      <c r="A201" s="85">
        <v>7.2600000000000096</v>
      </c>
      <c r="B201" s="145" t="s">
        <v>281</v>
      </c>
      <c r="C201" s="85" t="s">
        <v>2</v>
      </c>
      <c r="D201" s="86">
        <v>27</v>
      </c>
      <c r="E201" s="144">
        <v>133197</v>
      </c>
      <c r="F201" s="142">
        <f t="shared" si="14"/>
        <v>3596319</v>
      </c>
      <c r="G201" s="144">
        <v>132331</v>
      </c>
      <c r="H201" s="144">
        <f t="shared" si="15"/>
        <v>3572937</v>
      </c>
      <c r="I201" s="143" t="str">
        <f t="shared" si="16"/>
        <v>OK</v>
      </c>
      <c r="J201" s="144">
        <v>132464</v>
      </c>
      <c r="K201" s="144">
        <f t="shared" si="17"/>
        <v>3576528</v>
      </c>
      <c r="L201" s="143" t="str">
        <f t="shared" si="18"/>
        <v>OK</v>
      </c>
    </row>
    <row r="202" spans="1:12" ht="15" x14ac:dyDescent="0.25">
      <c r="A202" s="85">
        <v>7.2700000000000102</v>
      </c>
      <c r="B202" s="145" t="s">
        <v>282</v>
      </c>
      <c r="C202" s="85" t="s">
        <v>2</v>
      </c>
      <c r="D202" s="86">
        <v>375</v>
      </c>
      <c r="E202" s="144">
        <v>181808</v>
      </c>
      <c r="F202" s="142">
        <f t="shared" ref="F202:F265" si="19">ROUND($D202*E202,0)</f>
        <v>68178000</v>
      </c>
      <c r="G202" s="144">
        <v>180626</v>
      </c>
      <c r="H202" s="144">
        <f t="shared" si="15"/>
        <v>67734750</v>
      </c>
      <c r="I202" s="143" t="str">
        <f t="shared" si="16"/>
        <v>OK</v>
      </c>
      <c r="J202" s="144">
        <v>180808</v>
      </c>
      <c r="K202" s="144">
        <f t="shared" si="17"/>
        <v>67803000</v>
      </c>
      <c r="L202" s="143" t="str">
        <f t="shared" si="18"/>
        <v>OK</v>
      </c>
    </row>
    <row r="203" spans="1:12" ht="15" x14ac:dyDescent="0.25">
      <c r="A203" s="85">
        <v>7.28000000000001</v>
      </c>
      <c r="B203" s="145" t="s">
        <v>283</v>
      </c>
      <c r="C203" s="85" t="s">
        <v>2</v>
      </c>
      <c r="D203" s="86">
        <v>190</v>
      </c>
      <c r="E203" s="144">
        <v>246626</v>
      </c>
      <c r="F203" s="142">
        <f t="shared" si="19"/>
        <v>46858940</v>
      </c>
      <c r="G203" s="144">
        <v>245023</v>
      </c>
      <c r="H203" s="144">
        <f t="shared" ref="H203:H266" si="20">ROUND($D203*G203,0)</f>
        <v>46554370</v>
      </c>
      <c r="I203" s="143" t="str">
        <f t="shared" ref="I203:I266" si="21">+IF(G203&lt;=$E203,"OK","NO OK")</f>
        <v>OK</v>
      </c>
      <c r="J203" s="144">
        <v>245270</v>
      </c>
      <c r="K203" s="144">
        <f t="shared" ref="K203:K266" si="22">ROUND($D203*J203,0)</f>
        <v>46601300</v>
      </c>
      <c r="L203" s="143" t="str">
        <f t="shared" ref="L203:L266" si="23">+IF(J203&lt;=$E203,"OK","NO OK")</f>
        <v>OK</v>
      </c>
    </row>
    <row r="204" spans="1:12" ht="25.5" x14ac:dyDescent="0.25">
      <c r="A204" s="85">
        <v>7.2900000000000098</v>
      </c>
      <c r="B204" s="145" t="s">
        <v>284</v>
      </c>
      <c r="C204" s="85" t="s">
        <v>2</v>
      </c>
      <c r="D204" s="86">
        <v>35</v>
      </c>
      <c r="E204" s="144">
        <v>256246</v>
      </c>
      <c r="F204" s="142">
        <f t="shared" si="19"/>
        <v>8968610</v>
      </c>
      <c r="G204" s="144">
        <v>254580</v>
      </c>
      <c r="H204" s="144">
        <f t="shared" si="20"/>
        <v>8910300</v>
      </c>
      <c r="I204" s="143" t="str">
        <f t="shared" si="21"/>
        <v>OK</v>
      </c>
      <c r="J204" s="144">
        <v>254837</v>
      </c>
      <c r="K204" s="144">
        <f t="shared" si="22"/>
        <v>8919295</v>
      </c>
      <c r="L204" s="143" t="str">
        <f t="shared" si="23"/>
        <v>OK</v>
      </c>
    </row>
    <row r="205" spans="1:12" ht="25.5" x14ac:dyDescent="0.25">
      <c r="A205" s="85">
        <v>7.3000000000000096</v>
      </c>
      <c r="B205" s="145" t="s">
        <v>285</v>
      </c>
      <c r="C205" s="85" t="s">
        <v>2</v>
      </c>
      <c r="D205" s="86">
        <v>18</v>
      </c>
      <c r="E205" s="144">
        <v>274706</v>
      </c>
      <c r="F205" s="142">
        <f t="shared" si="19"/>
        <v>4944708</v>
      </c>
      <c r="G205" s="144">
        <v>272920</v>
      </c>
      <c r="H205" s="144">
        <f t="shared" si="20"/>
        <v>4912560</v>
      </c>
      <c r="I205" s="143" t="str">
        <f t="shared" si="21"/>
        <v>OK</v>
      </c>
      <c r="J205" s="144">
        <v>273195</v>
      </c>
      <c r="K205" s="144">
        <f t="shared" si="22"/>
        <v>4917510</v>
      </c>
      <c r="L205" s="143" t="str">
        <f t="shared" si="23"/>
        <v>OK</v>
      </c>
    </row>
    <row r="206" spans="1:12" ht="25.5" x14ac:dyDescent="0.25">
      <c r="A206" s="85">
        <v>7.3100000000000103</v>
      </c>
      <c r="B206" s="145" t="s">
        <v>286</v>
      </c>
      <c r="C206" s="85" t="s">
        <v>2</v>
      </c>
      <c r="D206" s="86">
        <v>16</v>
      </c>
      <c r="E206" s="144">
        <v>519672</v>
      </c>
      <c r="F206" s="142">
        <f t="shared" si="19"/>
        <v>8314752</v>
      </c>
      <c r="G206" s="144">
        <v>516294</v>
      </c>
      <c r="H206" s="144">
        <f t="shared" si="20"/>
        <v>8260704</v>
      </c>
      <c r="I206" s="143" t="str">
        <f t="shared" si="21"/>
        <v>OK</v>
      </c>
      <c r="J206" s="144">
        <v>516814</v>
      </c>
      <c r="K206" s="144">
        <f t="shared" si="22"/>
        <v>8269024</v>
      </c>
      <c r="L206" s="143" t="str">
        <f t="shared" si="23"/>
        <v>OK</v>
      </c>
    </row>
    <row r="207" spans="1:12" ht="15" x14ac:dyDescent="0.25">
      <c r="A207" s="85">
        <v>7.3200000000000101</v>
      </c>
      <c r="B207" s="145" t="s">
        <v>287</v>
      </c>
      <c r="C207" s="85" t="s">
        <v>2</v>
      </c>
      <c r="D207" s="86">
        <v>16</v>
      </c>
      <c r="E207" s="144">
        <v>352706</v>
      </c>
      <c r="F207" s="142">
        <f t="shared" si="19"/>
        <v>5643296</v>
      </c>
      <c r="G207" s="144">
        <v>350413</v>
      </c>
      <c r="H207" s="144">
        <f t="shared" si="20"/>
        <v>5606608</v>
      </c>
      <c r="I207" s="143" t="str">
        <f t="shared" si="21"/>
        <v>OK</v>
      </c>
      <c r="J207" s="144">
        <v>350766</v>
      </c>
      <c r="K207" s="144">
        <f t="shared" si="22"/>
        <v>5612256</v>
      </c>
      <c r="L207" s="143" t="str">
        <f t="shared" si="23"/>
        <v>OK</v>
      </c>
    </row>
    <row r="208" spans="1:12" ht="15" x14ac:dyDescent="0.25">
      <c r="A208" s="85">
        <v>7.3300000000000196</v>
      </c>
      <c r="B208" s="145" t="s">
        <v>288</v>
      </c>
      <c r="C208" s="85" t="s">
        <v>2</v>
      </c>
      <c r="D208" s="86">
        <v>9</v>
      </c>
      <c r="E208" s="144">
        <v>203207</v>
      </c>
      <c r="F208" s="142">
        <f t="shared" si="19"/>
        <v>1828863</v>
      </c>
      <c r="G208" s="144">
        <v>201886</v>
      </c>
      <c r="H208" s="144">
        <f t="shared" si="20"/>
        <v>1816974</v>
      </c>
      <c r="I208" s="143" t="str">
        <f t="shared" si="21"/>
        <v>OK</v>
      </c>
      <c r="J208" s="144">
        <v>202089</v>
      </c>
      <c r="K208" s="144">
        <f t="shared" si="22"/>
        <v>1818801</v>
      </c>
      <c r="L208" s="143" t="str">
        <f t="shared" si="23"/>
        <v>OK</v>
      </c>
    </row>
    <row r="209" spans="1:12" ht="15" x14ac:dyDescent="0.25">
      <c r="A209" s="85">
        <v>7.3400000000000203</v>
      </c>
      <c r="B209" s="145" t="s">
        <v>289</v>
      </c>
      <c r="C209" s="85" t="s">
        <v>2</v>
      </c>
      <c r="D209" s="86">
        <v>1</v>
      </c>
      <c r="E209" s="144">
        <v>17116519</v>
      </c>
      <c r="F209" s="142">
        <f t="shared" si="19"/>
        <v>17116519</v>
      </c>
      <c r="G209" s="144">
        <v>17005262</v>
      </c>
      <c r="H209" s="144">
        <f t="shared" si="20"/>
        <v>17005262</v>
      </c>
      <c r="I209" s="143" t="str">
        <f t="shared" si="21"/>
        <v>OK</v>
      </c>
      <c r="J209" s="144">
        <v>17022378</v>
      </c>
      <c r="K209" s="144">
        <f t="shared" si="22"/>
        <v>17022378</v>
      </c>
      <c r="L209" s="143" t="str">
        <f t="shared" si="23"/>
        <v>OK</v>
      </c>
    </row>
    <row r="210" spans="1:12" ht="15" x14ac:dyDescent="0.25">
      <c r="A210" s="163">
        <v>7.3500000000000201</v>
      </c>
      <c r="B210" s="164" t="s">
        <v>290</v>
      </c>
      <c r="C210" s="163" t="s">
        <v>2</v>
      </c>
      <c r="D210" s="165">
        <v>1</v>
      </c>
      <c r="E210" s="166">
        <v>1030539</v>
      </c>
      <c r="F210" s="142">
        <f t="shared" si="19"/>
        <v>1030539</v>
      </c>
      <c r="G210" s="144">
        <v>1023840</v>
      </c>
      <c r="H210" s="144">
        <f t="shared" si="20"/>
        <v>1023840</v>
      </c>
      <c r="I210" s="143" t="str">
        <f t="shared" si="21"/>
        <v>OK</v>
      </c>
      <c r="J210" s="144">
        <v>1024871</v>
      </c>
      <c r="K210" s="144">
        <f t="shared" si="22"/>
        <v>1024871</v>
      </c>
      <c r="L210" s="143" t="str">
        <f t="shared" si="23"/>
        <v>OK</v>
      </c>
    </row>
    <row r="211" spans="1:12" ht="15" x14ac:dyDescent="0.25">
      <c r="A211" s="85">
        <v>7.3600000000000199</v>
      </c>
      <c r="B211" s="145" t="s">
        <v>291</v>
      </c>
      <c r="C211" s="85" t="s">
        <v>2</v>
      </c>
      <c r="D211" s="86">
        <v>1</v>
      </c>
      <c r="E211" s="144">
        <v>6444100</v>
      </c>
      <c r="F211" s="142">
        <f t="shared" si="19"/>
        <v>6444100</v>
      </c>
      <c r="G211" s="144">
        <v>6402213</v>
      </c>
      <c r="H211" s="144">
        <f t="shared" si="20"/>
        <v>6402213</v>
      </c>
      <c r="I211" s="143" t="str">
        <f t="shared" si="21"/>
        <v>OK</v>
      </c>
      <c r="J211" s="144">
        <v>6408657</v>
      </c>
      <c r="K211" s="144">
        <f t="shared" si="22"/>
        <v>6408657</v>
      </c>
      <c r="L211" s="143" t="str">
        <f t="shared" si="23"/>
        <v>OK</v>
      </c>
    </row>
    <row r="212" spans="1:12" ht="15" x14ac:dyDescent="0.25">
      <c r="A212" s="85">
        <v>7.3700000000000196</v>
      </c>
      <c r="B212" s="145" t="s">
        <v>292</v>
      </c>
      <c r="C212" s="85" t="s">
        <v>2</v>
      </c>
      <c r="D212" s="86">
        <v>1</v>
      </c>
      <c r="E212" s="144">
        <v>2974569</v>
      </c>
      <c r="F212" s="142">
        <f t="shared" si="19"/>
        <v>2974569</v>
      </c>
      <c r="G212" s="144">
        <v>2955234</v>
      </c>
      <c r="H212" s="144">
        <f t="shared" si="20"/>
        <v>2955234</v>
      </c>
      <c r="I212" s="143" t="str">
        <f t="shared" si="21"/>
        <v>OK</v>
      </c>
      <c r="J212" s="144">
        <v>2958209</v>
      </c>
      <c r="K212" s="144">
        <f t="shared" si="22"/>
        <v>2958209</v>
      </c>
      <c r="L212" s="143" t="str">
        <f t="shared" si="23"/>
        <v>OK</v>
      </c>
    </row>
    <row r="213" spans="1:12" ht="38.25" x14ac:dyDescent="0.25">
      <c r="A213" s="85">
        <v>7.3800000000000203</v>
      </c>
      <c r="B213" s="145" t="s">
        <v>293</v>
      </c>
      <c r="C213" s="85" t="s">
        <v>93</v>
      </c>
      <c r="D213" s="86">
        <v>80</v>
      </c>
      <c r="E213" s="144">
        <v>1112680</v>
      </c>
      <c r="F213" s="142">
        <f t="shared" si="19"/>
        <v>89014400</v>
      </c>
      <c r="G213" s="144">
        <v>1105448</v>
      </c>
      <c r="H213" s="144">
        <f t="shared" si="20"/>
        <v>88435840</v>
      </c>
      <c r="I213" s="143" t="str">
        <f t="shared" si="21"/>
        <v>OK</v>
      </c>
      <c r="J213" s="144">
        <v>1106560</v>
      </c>
      <c r="K213" s="144">
        <f t="shared" si="22"/>
        <v>88524800</v>
      </c>
      <c r="L213" s="143" t="str">
        <f t="shared" si="23"/>
        <v>OK</v>
      </c>
    </row>
    <row r="214" spans="1:12" ht="38.25" x14ac:dyDescent="0.25">
      <c r="A214" s="85">
        <v>7.3900000000000201</v>
      </c>
      <c r="B214" s="145" t="s">
        <v>294</v>
      </c>
      <c r="C214" s="85" t="s">
        <v>2</v>
      </c>
      <c r="D214" s="86">
        <v>1</v>
      </c>
      <c r="E214" s="144">
        <v>8959249</v>
      </c>
      <c r="F214" s="142">
        <f t="shared" si="19"/>
        <v>8959249</v>
      </c>
      <c r="G214" s="144">
        <v>8420062</v>
      </c>
      <c r="H214" s="144">
        <f t="shared" si="20"/>
        <v>8420062</v>
      </c>
      <c r="I214" s="143" t="str">
        <f t="shared" si="21"/>
        <v>OK</v>
      </c>
      <c r="J214" s="144">
        <v>8909973</v>
      </c>
      <c r="K214" s="144">
        <f t="shared" si="22"/>
        <v>8909973</v>
      </c>
      <c r="L214" s="143" t="str">
        <f t="shared" si="23"/>
        <v>OK</v>
      </c>
    </row>
    <row r="215" spans="1:12" ht="25.5" x14ac:dyDescent="0.25">
      <c r="A215" s="85">
        <v>7.4000000000000199</v>
      </c>
      <c r="B215" s="145" t="s">
        <v>295</v>
      </c>
      <c r="C215" s="85" t="s">
        <v>2</v>
      </c>
      <c r="D215" s="86">
        <v>6</v>
      </c>
      <c r="E215" s="144">
        <v>1250000</v>
      </c>
      <c r="F215" s="142">
        <f t="shared" si="19"/>
        <v>7500000</v>
      </c>
      <c r="G215" s="144">
        <v>1241875</v>
      </c>
      <c r="H215" s="144">
        <f t="shared" si="20"/>
        <v>7451250</v>
      </c>
      <c r="I215" s="143" t="str">
        <f t="shared" si="21"/>
        <v>OK</v>
      </c>
      <c r="J215" s="144">
        <v>1243125</v>
      </c>
      <c r="K215" s="144">
        <f t="shared" si="22"/>
        <v>7458750</v>
      </c>
      <c r="L215" s="143" t="str">
        <f t="shared" si="23"/>
        <v>OK</v>
      </c>
    </row>
    <row r="216" spans="1:12" ht="25.5" x14ac:dyDescent="0.25">
      <c r="A216" s="85">
        <v>7.4100000000000197</v>
      </c>
      <c r="B216" s="145" t="s">
        <v>296</v>
      </c>
      <c r="C216" s="85" t="s">
        <v>2</v>
      </c>
      <c r="D216" s="86">
        <v>13</v>
      </c>
      <c r="E216" s="144">
        <v>639166</v>
      </c>
      <c r="F216" s="142">
        <f t="shared" si="19"/>
        <v>8309158</v>
      </c>
      <c r="G216" s="144">
        <v>635011</v>
      </c>
      <c r="H216" s="144">
        <f t="shared" si="20"/>
        <v>8255143</v>
      </c>
      <c r="I216" s="143" t="str">
        <f t="shared" si="21"/>
        <v>OK</v>
      </c>
      <c r="J216" s="144">
        <v>635651</v>
      </c>
      <c r="K216" s="144">
        <f t="shared" si="22"/>
        <v>8263463</v>
      </c>
      <c r="L216" s="143" t="str">
        <f t="shared" si="23"/>
        <v>OK</v>
      </c>
    </row>
    <row r="217" spans="1:12" ht="25.5" x14ac:dyDescent="0.25">
      <c r="A217" s="85">
        <v>7.4200000000000204</v>
      </c>
      <c r="B217" s="145" t="s">
        <v>297</v>
      </c>
      <c r="C217" s="85" t="s">
        <v>2</v>
      </c>
      <c r="D217" s="86">
        <v>13</v>
      </c>
      <c r="E217" s="144">
        <v>3455734</v>
      </c>
      <c r="F217" s="142">
        <f t="shared" si="19"/>
        <v>44924542</v>
      </c>
      <c r="G217" s="144">
        <v>3433272</v>
      </c>
      <c r="H217" s="144">
        <f t="shared" si="20"/>
        <v>44632536</v>
      </c>
      <c r="I217" s="143" t="str">
        <f t="shared" si="21"/>
        <v>OK</v>
      </c>
      <c r="J217" s="144">
        <v>3436727</v>
      </c>
      <c r="K217" s="144">
        <f t="shared" si="22"/>
        <v>44677451</v>
      </c>
      <c r="L217" s="143" t="str">
        <f t="shared" si="23"/>
        <v>OK</v>
      </c>
    </row>
    <row r="218" spans="1:12" ht="15" x14ac:dyDescent="0.25">
      <c r="A218" s="85">
        <v>7.4300000000000201</v>
      </c>
      <c r="B218" s="145" t="s">
        <v>298</v>
      </c>
      <c r="C218" s="85" t="s">
        <v>2</v>
      </c>
      <c r="D218" s="86">
        <v>25</v>
      </c>
      <c r="E218" s="144">
        <v>262045</v>
      </c>
      <c r="F218" s="142">
        <f t="shared" si="19"/>
        <v>6551125</v>
      </c>
      <c r="G218" s="144">
        <v>260342</v>
      </c>
      <c r="H218" s="144">
        <f t="shared" si="20"/>
        <v>6508550</v>
      </c>
      <c r="I218" s="143" t="str">
        <f t="shared" si="21"/>
        <v>OK</v>
      </c>
      <c r="J218" s="144">
        <v>260604</v>
      </c>
      <c r="K218" s="144">
        <f t="shared" si="22"/>
        <v>6515100</v>
      </c>
      <c r="L218" s="143" t="str">
        <f t="shared" si="23"/>
        <v>OK</v>
      </c>
    </row>
    <row r="219" spans="1:12" ht="38.25" x14ac:dyDescent="0.25">
      <c r="A219" s="85">
        <v>7.4400000000000199</v>
      </c>
      <c r="B219" s="145" t="s">
        <v>299</v>
      </c>
      <c r="C219" s="85" t="s">
        <v>93</v>
      </c>
      <c r="D219" s="86">
        <v>600</v>
      </c>
      <c r="E219" s="144">
        <v>52754</v>
      </c>
      <c r="F219" s="142">
        <f t="shared" si="19"/>
        <v>31652400</v>
      </c>
      <c r="G219" s="144">
        <v>52411</v>
      </c>
      <c r="H219" s="144">
        <f t="shared" si="20"/>
        <v>31446600</v>
      </c>
      <c r="I219" s="143" t="str">
        <f t="shared" si="21"/>
        <v>OK</v>
      </c>
      <c r="J219" s="144">
        <v>52464</v>
      </c>
      <c r="K219" s="144">
        <f t="shared" si="22"/>
        <v>31478400</v>
      </c>
      <c r="L219" s="143" t="str">
        <f t="shared" si="23"/>
        <v>OK</v>
      </c>
    </row>
    <row r="220" spans="1:12" ht="15" x14ac:dyDescent="0.25">
      <c r="A220" s="85">
        <v>7.4500000000000197</v>
      </c>
      <c r="B220" s="145" t="s">
        <v>300</v>
      </c>
      <c r="C220" s="85" t="s">
        <v>93</v>
      </c>
      <c r="D220" s="86">
        <v>900</v>
      </c>
      <c r="E220" s="144">
        <v>101747</v>
      </c>
      <c r="F220" s="142">
        <f t="shared" si="19"/>
        <v>91572300</v>
      </c>
      <c r="G220" s="144">
        <v>101086</v>
      </c>
      <c r="H220" s="144">
        <f t="shared" si="20"/>
        <v>90977400</v>
      </c>
      <c r="I220" s="143" t="str">
        <f t="shared" si="21"/>
        <v>OK</v>
      </c>
      <c r="J220" s="144">
        <v>101187</v>
      </c>
      <c r="K220" s="144">
        <f t="shared" si="22"/>
        <v>91068300</v>
      </c>
      <c r="L220" s="143" t="str">
        <f t="shared" si="23"/>
        <v>OK</v>
      </c>
    </row>
    <row r="221" spans="1:12" ht="15" x14ac:dyDescent="0.25">
      <c r="A221" s="85">
        <v>7.4600000000000204</v>
      </c>
      <c r="B221" s="145" t="s">
        <v>301</v>
      </c>
      <c r="C221" s="85" t="s">
        <v>2</v>
      </c>
      <c r="D221" s="86">
        <v>37</v>
      </c>
      <c r="E221" s="144">
        <v>403312</v>
      </c>
      <c r="F221" s="142">
        <f t="shared" si="19"/>
        <v>14922544</v>
      </c>
      <c r="G221" s="144">
        <v>400690</v>
      </c>
      <c r="H221" s="144">
        <f t="shared" si="20"/>
        <v>14825530</v>
      </c>
      <c r="I221" s="143" t="str">
        <f t="shared" si="21"/>
        <v>OK</v>
      </c>
      <c r="J221" s="144">
        <v>401094</v>
      </c>
      <c r="K221" s="144">
        <f t="shared" si="22"/>
        <v>14840478</v>
      </c>
      <c r="L221" s="143" t="str">
        <f t="shared" si="23"/>
        <v>OK</v>
      </c>
    </row>
    <row r="222" spans="1:12" ht="25.5" x14ac:dyDescent="0.25">
      <c r="A222" s="85">
        <v>7.4700000000000202</v>
      </c>
      <c r="B222" s="145" t="s">
        <v>302</v>
      </c>
      <c r="C222" s="85" t="s">
        <v>2</v>
      </c>
      <c r="D222" s="86">
        <v>50</v>
      </c>
      <c r="E222" s="144">
        <v>122806</v>
      </c>
      <c r="F222" s="142">
        <f t="shared" si="19"/>
        <v>6140300</v>
      </c>
      <c r="G222" s="144">
        <v>122008</v>
      </c>
      <c r="H222" s="144">
        <f t="shared" si="20"/>
        <v>6100400</v>
      </c>
      <c r="I222" s="143" t="str">
        <f t="shared" si="21"/>
        <v>OK</v>
      </c>
      <c r="J222" s="144">
        <v>122131</v>
      </c>
      <c r="K222" s="144">
        <f t="shared" si="22"/>
        <v>6106550</v>
      </c>
      <c r="L222" s="143" t="str">
        <f t="shared" si="23"/>
        <v>OK</v>
      </c>
    </row>
    <row r="223" spans="1:12" ht="15" x14ac:dyDescent="0.25">
      <c r="A223" s="85">
        <v>7.48000000000002</v>
      </c>
      <c r="B223" s="145" t="s">
        <v>303</v>
      </c>
      <c r="C223" s="85" t="s">
        <v>93</v>
      </c>
      <c r="D223" s="86">
        <v>130</v>
      </c>
      <c r="E223" s="144">
        <v>72239</v>
      </c>
      <c r="F223" s="142">
        <f t="shared" si="19"/>
        <v>9391070</v>
      </c>
      <c r="G223" s="144">
        <v>71769</v>
      </c>
      <c r="H223" s="144">
        <f t="shared" si="20"/>
        <v>9329970</v>
      </c>
      <c r="I223" s="143" t="str">
        <f t="shared" si="21"/>
        <v>OK</v>
      </c>
      <c r="J223" s="144">
        <v>71842</v>
      </c>
      <c r="K223" s="144">
        <f t="shared" si="22"/>
        <v>9339460</v>
      </c>
      <c r="L223" s="143" t="str">
        <f t="shared" si="23"/>
        <v>OK</v>
      </c>
    </row>
    <row r="224" spans="1:12" ht="15" x14ac:dyDescent="0.25">
      <c r="A224" s="85">
        <v>7.4900000000000198</v>
      </c>
      <c r="B224" s="145" t="s">
        <v>304</v>
      </c>
      <c r="C224" s="85" t="s">
        <v>93</v>
      </c>
      <c r="D224" s="86">
        <v>40</v>
      </c>
      <c r="E224" s="144">
        <v>86573</v>
      </c>
      <c r="F224" s="142">
        <f t="shared" si="19"/>
        <v>3462920</v>
      </c>
      <c r="G224" s="144">
        <v>86010</v>
      </c>
      <c r="H224" s="144">
        <f t="shared" si="20"/>
        <v>3440400</v>
      </c>
      <c r="I224" s="143" t="str">
        <f t="shared" si="21"/>
        <v>OK</v>
      </c>
      <c r="J224" s="144">
        <v>86097</v>
      </c>
      <c r="K224" s="144">
        <f t="shared" si="22"/>
        <v>3443880</v>
      </c>
      <c r="L224" s="143" t="str">
        <f t="shared" si="23"/>
        <v>OK</v>
      </c>
    </row>
    <row r="225" spans="1:12" ht="15" x14ac:dyDescent="0.25">
      <c r="A225" s="85"/>
      <c r="B225" s="145"/>
      <c r="C225" s="85"/>
      <c r="D225" s="86"/>
      <c r="E225" s="144"/>
      <c r="F225" s="142">
        <f t="shared" si="19"/>
        <v>0</v>
      </c>
      <c r="G225" s="144"/>
      <c r="H225" s="144">
        <f t="shared" si="20"/>
        <v>0</v>
      </c>
      <c r="I225" s="143" t="str">
        <f t="shared" si="21"/>
        <v>OK</v>
      </c>
      <c r="J225" s="144"/>
      <c r="K225" s="144">
        <f t="shared" si="22"/>
        <v>0</v>
      </c>
      <c r="L225" s="143" t="str">
        <f t="shared" si="23"/>
        <v>OK</v>
      </c>
    </row>
    <row r="226" spans="1:12" ht="15" x14ac:dyDescent="0.25">
      <c r="A226" s="85"/>
      <c r="B226" s="144" t="s">
        <v>305</v>
      </c>
      <c r="C226" s="85"/>
      <c r="D226" s="86"/>
      <c r="E226" s="144"/>
      <c r="F226" s="142">
        <f t="shared" si="19"/>
        <v>0</v>
      </c>
      <c r="G226" s="144"/>
      <c r="H226" s="144">
        <f t="shared" si="20"/>
        <v>0</v>
      </c>
      <c r="I226" s="143" t="str">
        <f t="shared" si="21"/>
        <v>OK</v>
      </c>
      <c r="J226" s="144"/>
      <c r="K226" s="144">
        <f t="shared" si="22"/>
        <v>0</v>
      </c>
      <c r="L226" s="143" t="str">
        <f t="shared" si="23"/>
        <v>OK</v>
      </c>
    </row>
    <row r="227" spans="1:12" ht="15" x14ac:dyDescent="0.25">
      <c r="A227" s="85"/>
      <c r="B227" s="145"/>
      <c r="C227" s="85"/>
      <c r="D227" s="86"/>
      <c r="E227" s="144"/>
      <c r="F227" s="142">
        <f t="shared" si="19"/>
        <v>0</v>
      </c>
      <c r="G227" s="144"/>
      <c r="H227" s="144">
        <f t="shared" si="20"/>
        <v>0</v>
      </c>
      <c r="I227" s="143" t="str">
        <f t="shared" si="21"/>
        <v>OK</v>
      </c>
      <c r="J227" s="144"/>
      <c r="K227" s="144">
        <f t="shared" si="22"/>
        <v>0</v>
      </c>
      <c r="L227" s="143" t="str">
        <f t="shared" si="23"/>
        <v>OK</v>
      </c>
    </row>
    <row r="228" spans="1:12" ht="15" x14ac:dyDescent="0.25">
      <c r="A228" s="85">
        <v>8</v>
      </c>
      <c r="B228" s="145" t="s">
        <v>306</v>
      </c>
      <c r="C228" s="85"/>
      <c r="D228" s="86"/>
      <c r="E228" s="144"/>
      <c r="F228" s="142">
        <f t="shared" si="19"/>
        <v>0</v>
      </c>
      <c r="G228" s="144"/>
      <c r="H228" s="144">
        <f t="shared" si="20"/>
        <v>0</v>
      </c>
      <c r="I228" s="143" t="str">
        <f t="shared" si="21"/>
        <v>OK</v>
      </c>
      <c r="J228" s="144"/>
      <c r="K228" s="144">
        <f t="shared" si="22"/>
        <v>0</v>
      </c>
      <c r="L228" s="143" t="str">
        <f t="shared" si="23"/>
        <v>OK</v>
      </c>
    </row>
    <row r="229" spans="1:12" ht="15" x14ac:dyDescent="0.25">
      <c r="A229" s="85">
        <v>8.1</v>
      </c>
      <c r="B229" s="145" t="s">
        <v>307</v>
      </c>
      <c r="C229" s="85" t="s">
        <v>7</v>
      </c>
      <c r="D229" s="86">
        <v>742.79</v>
      </c>
      <c r="E229" s="144">
        <v>75169</v>
      </c>
      <c r="F229" s="142">
        <f t="shared" si="19"/>
        <v>55834782</v>
      </c>
      <c r="G229" s="144">
        <v>74680</v>
      </c>
      <c r="H229" s="144">
        <f t="shared" si="20"/>
        <v>55471557</v>
      </c>
      <c r="I229" s="143" t="str">
        <f t="shared" si="21"/>
        <v>OK</v>
      </c>
      <c r="J229" s="144">
        <v>74756</v>
      </c>
      <c r="K229" s="144">
        <f t="shared" si="22"/>
        <v>55528009</v>
      </c>
      <c r="L229" s="143" t="str">
        <f t="shared" si="23"/>
        <v>OK</v>
      </c>
    </row>
    <row r="230" spans="1:12" ht="15" x14ac:dyDescent="0.25">
      <c r="A230" s="85" t="s">
        <v>308</v>
      </c>
      <c r="B230" s="145" t="s">
        <v>309</v>
      </c>
      <c r="C230" s="85" t="s">
        <v>7</v>
      </c>
      <c r="D230" s="86">
        <v>5394.76</v>
      </c>
      <c r="E230" s="144">
        <v>72333</v>
      </c>
      <c r="F230" s="142">
        <f t="shared" si="19"/>
        <v>390219175</v>
      </c>
      <c r="G230" s="144">
        <v>71610</v>
      </c>
      <c r="H230" s="144">
        <f t="shared" si="20"/>
        <v>386318764</v>
      </c>
      <c r="I230" s="143" t="str">
        <f t="shared" si="21"/>
        <v>OK</v>
      </c>
      <c r="J230" s="144">
        <v>71935</v>
      </c>
      <c r="K230" s="144">
        <f t="shared" si="22"/>
        <v>388072061</v>
      </c>
      <c r="L230" s="143" t="str">
        <f t="shared" si="23"/>
        <v>OK</v>
      </c>
    </row>
    <row r="231" spans="1:12" ht="15" x14ac:dyDescent="0.25">
      <c r="A231" s="85" t="s">
        <v>310</v>
      </c>
      <c r="B231" s="145" t="s">
        <v>311</v>
      </c>
      <c r="C231" s="85" t="s">
        <v>93</v>
      </c>
      <c r="D231" s="86">
        <v>9796</v>
      </c>
      <c r="E231" s="144">
        <v>2747</v>
      </c>
      <c r="F231" s="142">
        <f t="shared" si="19"/>
        <v>26909612</v>
      </c>
      <c r="G231" s="144">
        <v>2729</v>
      </c>
      <c r="H231" s="144">
        <f t="shared" si="20"/>
        <v>26733284</v>
      </c>
      <c r="I231" s="143" t="str">
        <f t="shared" si="21"/>
        <v>OK</v>
      </c>
      <c r="J231" s="144">
        <v>2732</v>
      </c>
      <c r="K231" s="144">
        <f t="shared" si="22"/>
        <v>26762672</v>
      </c>
      <c r="L231" s="143" t="str">
        <f t="shared" si="23"/>
        <v>OK</v>
      </c>
    </row>
    <row r="232" spans="1:12" ht="15" x14ac:dyDescent="0.25">
      <c r="A232" s="85" t="s">
        <v>312</v>
      </c>
      <c r="B232" s="145" t="s">
        <v>313</v>
      </c>
      <c r="C232" s="85" t="s">
        <v>128</v>
      </c>
      <c r="D232" s="86">
        <v>560</v>
      </c>
      <c r="E232" s="144">
        <v>4172</v>
      </c>
      <c r="F232" s="142">
        <f t="shared" si="19"/>
        <v>2336320</v>
      </c>
      <c r="G232" s="144">
        <v>4145</v>
      </c>
      <c r="H232" s="144">
        <f t="shared" si="20"/>
        <v>2321200</v>
      </c>
      <c r="I232" s="143" t="str">
        <f t="shared" si="21"/>
        <v>OK</v>
      </c>
      <c r="J232" s="144">
        <v>4149</v>
      </c>
      <c r="K232" s="144">
        <f t="shared" si="22"/>
        <v>2323440</v>
      </c>
      <c r="L232" s="143" t="str">
        <f t="shared" si="23"/>
        <v>OK</v>
      </c>
    </row>
    <row r="233" spans="1:12" ht="15" x14ac:dyDescent="0.25">
      <c r="A233" s="85" t="s">
        <v>314</v>
      </c>
      <c r="B233" s="145" t="s">
        <v>315</v>
      </c>
      <c r="C233" s="85" t="s">
        <v>7</v>
      </c>
      <c r="D233" s="86">
        <v>1911</v>
      </c>
      <c r="E233" s="144">
        <v>74185</v>
      </c>
      <c r="F233" s="142">
        <f t="shared" si="19"/>
        <v>141767535</v>
      </c>
      <c r="G233" s="144">
        <v>73703</v>
      </c>
      <c r="H233" s="144">
        <f t="shared" si="20"/>
        <v>140846433</v>
      </c>
      <c r="I233" s="143" t="str">
        <f t="shared" si="21"/>
        <v>OK</v>
      </c>
      <c r="J233" s="144">
        <v>73777</v>
      </c>
      <c r="K233" s="144">
        <f t="shared" si="22"/>
        <v>140987847</v>
      </c>
      <c r="L233" s="143" t="str">
        <f t="shared" si="23"/>
        <v>OK</v>
      </c>
    </row>
    <row r="234" spans="1:12" ht="15" x14ac:dyDescent="0.25">
      <c r="A234" s="85"/>
      <c r="B234" s="145"/>
      <c r="C234" s="85"/>
      <c r="D234" s="86"/>
      <c r="E234" s="144"/>
      <c r="F234" s="142">
        <f t="shared" si="19"/>
        <v>0</v>
      </c>
      <c r="G234" s="144"/>
      <c r="H234" s="144">
        <f t="shared" si="20"/>
        <v>0</v>
      </c>
      <c r="I234" s="143" t="str">
        <f t="shared" si="21"/>
        <v>OK</v>
      </c>
      <c r="J234" s="144"/>
      <c r="K234" s="144">
        <f t="shared" si="22"/>
        <v>0</v>
      </c>
      <c r="L234" s="143" t="str">
        <f t="shared" si="23"/>
        <v>OK</v>
      </c>
    </row>
    <row r="235" spans="1:12" ht="15" x14ac:dyDescent="0.25">
      <c r="A235" s="85"/>
      <c r="B235" s="144" t="s">
        <v>316</v>
      </c>
      <c r="C235" s="85"/>
      <c r="D235" s="86"/>
      <c r="E235" s="144"/>
      <c r="F235" s="142">
        <f t="shared" si="19"/>
        <v>0</v>
      </c>
      <c r="G235" s="144"/>
      <c r="H235" s="144">
        <f t="shared" si="20"/>
        <v>0</v>
      </c>
      <c r="I235" s="143" t="str">
        <f t="shared" si="21"/>
        <v>OK</v>
      </c>
      <c r="J235" s="144"/>
      <c r="K235" s="144">
        <f t="shared" si="22"/>
        <v>0</v>
      </c>
      <c r="L235" s="143" t="str">
        <f t="shared" si="23"/>
        <v>OK</v>
      </c>
    </row>
    <row r="236" spans="1:12" ht="15" x14ac:dyDescent="0.25">
      <c r="A236" s="85"/>
      <c r="B236" s="145"/>
      <c r="C236" s="85"/>
      <c r="D236" s="86"/>
      <c r="E236" s="144"/>
      <c r="F236" s="142">
        <f t="shared" si="19"/>
        <v>0</v>
      </c>
      <c r="G236" s="144"/>
      <c r="H236" s="144">
        <f t="shared" si="20"/>
        <v>0</v>
      </c>
      <c r="I236" s="143" t="str">
        <f t="shared" si="21"/>
        <v>OK</v>
      </c>
      <c r="J236" s="144"/>
      <c r="K236" s="144">
        <f t="shared" si="22"/>
        <v>0</v>
      </c>
      <c r="L236" s="143" t="str">
        <f t="shared" si="23"/>
        <v>OK</v>
      </c>
    </row>
    <row r="237" spans="1:12" ht="15" x14ac:dyDescent="0.25">
      <c r="A237" s="85">
        <v>9</v>
      </c>
      <c r="B237" s="145" t="s">
        <v>317</v>
      </c>
      <c r="C237" s="85"/>
      <c r="D237" s="86"/>
      <c r="E237" s="144"/>
      <c r="F237" s="142">
        <f t="shared" si="19"/>
        <v>0</v>
      </c>
      <c r="G237" s="144"/>
      <c r="H237" s="144">
        <f t="shared" si="20"/>
        <v>0</v>
      </c>
      <c r="I237" s="143" t="str">
        <f t="shared" si="21"/>
        <v>OK</v>
      </c>
      <c r="J237" s="144"/>
      <c r="K237" s="144">
        <f t="shared" si="22"/>
        <v>0</v>
      </c>
      <c r="L237" s="143" t="str">
        <f t="shared" si="23"/>
        <v>OK</v>
      </c>
    </row>
    <row r="238" spans="1:12" ht="15" x14ac:dyDescent="0.25">
      <c r="A238" s="85">
        <v>9.1</v>
      </c>
      <c r="B238" s="145" t="s">
        <v>318</v>
      </c>
      <c r="C238" s="85" t="s">
        <v>7</v>
      </c>
      <c r="D238" s="86">
        <v>2486</v>
      </c>
      <c r="E238" s="144">
        <v>23481</v>
      </c>
      <c r="F238" s="142">
        <f t="shared" si="19"/>
        <v>58373766</v>
      </c>
      <c r="G238" s="144">
        <v>23328</v>
      </c>
      <c r="H238" s="144">
        <f t="shared" si="20"/>
        <v>57993408</v>
      </c>
      <c r="I238" s="143" t="str">
        <f t="shared" si="21"/>
        <v>OK</v>
      </c>
      <c r="J238" s="144">
        <v>23352</v>
      </c>
      <c r="K238" s="144">
        <f t="shared" si="22"/>
        <v>58053072</v>
      </c>
      <c r="L238" s="143" t="str">
        <f t="shared" si="23"/>
        <v>OK</v>
      </c>
    </row>
    <row r="239" spans="1:12" ht="15" x14ac:dyDescent="0.25">
      <c r="A239" s="85">
        <v>9.1999999999999993</v>
      </c>
      <c r="B239" s="145" t="s">
        <v>319</v>
      </c>
      <c r="C239" s="85" t="s">
        <v>7</v>
      </c>
      <c r="D239" s="86">
        <v>2486</v>
      </c>
      <c r="E239" s="144">
        <v>9907</v>
      </c>
      <c r="F239" s="142">
        <f t="shared" si="19"/>
        <v>24628802</v>
      </c>
      <c r="G239" s="144">
        <v>9843</v>
      </c>
      <c r="H239" s="144">
        <f t="shared" si="20"/>
        <v>24469698</v>
      </c>
      <c r="I239" s="143" t="str">
        <f t="shared" si="21"/>
        <v>OK</v>
      </c>
      <c r="J239" s="144">
        <v>9853</v>
      </c>
      <c r="K239" s="144">
        <f t="shared" si="22"/>
        <v>24494558</v>
      </c>
      <c r="L239" s="143" t="str">
        <f t="shared" si="23"/>
        <v>OK</v>
      </c>
    </row>
    <row r="240" spans="1:12" ht="15" x14ac:dyDescent="0.25">
      <c r="A240" s="85">
        <v>9.3000000000000007</v>
      </c>
      <c r="B240" s="145" t="s">
        <v>320</v>
      </c>
      <c r="C240" s="85" t="s">
        <v>7</v>
      </c>
      <c r="D240" s="86">
        <v>1598.4</v>
      </c>
      <c r="E240" s="144">
        <v>84022</v>
      </c>
      <c r="F240" s="142">
        <f t="shared" si="19"/>
        <v>134300765</v>
      </c>
      <c r="G240" s="144">
        <v>83476</v>
      </c>
      <c r="H240" s="144">
        <f t="shared" si="20"/>
        <v>133428038</v>
      </c>
      <c r="I240" s="143" t="str">
        <f t="shared" si="21"/>
        <v>OK</v>
      </c>
      <c r="J240" s="144">
        <v>83560</v>
      </c>
      <c r="K240" s="144">
        <f t="shared" si="22"/>
        <v>133562304</v>
      </c>
      <c r="L240" s="143" t="str">
        <f t="shared" si="23"/>
        <v>OK</v>
      </c>
    </row>
    <row r="241" spans="1:12" ht="15" x14ac:dyDescent="0.25">
      <c r="A241" s="85">
        <v>9.4</v>
      </c>
      <c r="B241" s="145" t="s">
        <v>321</v>
      </c>
      <c r="C241" s="85" t="s">
        <v>7</v>
      </c>
      <c r="D241" s="86">
        <v>849.49</v>
      </c>
      <c r="E241" s="144">
        <v>86071</v>
      </c>
      <c r="F241" s="142">
        <f t="shared" si="19"/>
        <v>73116454</v>
      </c>
      <c r="G241" s="144">
        <v>85512</v>
      </c>
      <c r="H241" s="144">
        <f t="shared" si="20"/>
        <v>72641589</v>
      </c>
      <c r="I241" s="143" t="str">
        <f t="shared" si="21"/>
        <v>OK</v>
      </c>
      <c r="J241" s="144">
        <v>85598</v>
      </c>
      <c r="K241" s="144">
        <f t="shared" si="22"/>
        <v>72714645</v>
      </c>
      <c r="L241" s="143" t="str">
        <f t="shared" si="23"/>
        <v>OK</v>
      </c>
    </row>
    <row r="242" spans="1:12" ht="15" x14ac:dyDescent="0.25">
      <c r="A242" s="85">
        <v>9.5</v>
      </c>
      <c r="B242" s="145" t="s">
        <v>322</v>
      </c>
      <c r="C242" s="85" t="s">
        <v>7</v>
      </c>
      <c r="D242" s="86">
        <v>1288.8</v>
      </c>
      <c r="E242" s="144">
        <v>64443</v>
      </c>
      <c r="F242" s="142">
        <f t="shared" si="19"/>
        <v>83054138</v>
      </c>
      <c r="G242" s="144">
        <v>64024</v>
      </c>
      <c r="H242" s="144">
        <f t="shared" si="20"/>
        <v>82514131</v>
      </c>
      <c r="I242" s="143" t="str">
        <f t="shared" si="21"/>
        <v>OK</v>
      </c>
      <c r="J242" s="144">
        <v>64089</v>
      </c>
      <c r="K242" s="144">
        <f t="shared" si="22"/>
        <v>82597903</v>
      </c>
      <c r="L242" s="143" t="str">
        <f t="shared" si="23"/>
        <v>OK</v>
      </c>
    </row>
    <row r="243" spans="1:12" ht="15" x14ac:dyDescent="0.25">
      <c r="A243" s="85">
        <v>9.6</v>
      </c>
      <c r="B243" s="145" t="s">
        <v>323</v>
      </c>
      <c r="C243" s="85" t="s">
        <v>7</v>
      </c>
      <c r="D243" s="86">
        <v>77.03</v>
      </c>
      <c r="E243" s="144">
        <v>94060</v>
      </c>
      <c r="F243" s="142">
        <f t="shared" si="19"/>
        <v>7245442</v>
      </c>
      <c r="G243" s="144">
        <v>93449</v>
      </c>
      <c r="H243" s="144">
        <f t="shared" si="20"/>
        <v>7198376</v>
      </c>
      <c r="I243" s="143" t="str">
        <f t="shared" si="21"/>
        <v>OK</v>
      </c>
      <c r="J243" s="144">
        <v>93543</v>
      </c>
      <c r="K243" s="144">
        <f t="shared" si="22"/>
        <v>7205617</v>
      </c>
      <c r="L243" s="143" t="str">
        <f t="shared" si="23"/>
        <v>OK</v>
      </c>
    </row>
    <row r="244" spans="1:12" ht="15" x14ac:dyDescent="0.25">
      <c r="A244" s="85">
        <v>9.6999999999999993</v>
      </c>
      <c r="B244" s="145" t="s">
        <v>324</v>
      </c>
      <c r="C244" s="85" t="s">
        <v>93</v>
      </c>
      <c r="D244" s="86">
        <v>19</v>
      </c>
      <c r="E244" s="144">
        <v>57173</v>
      </c>
      <c r="F244" s="142">
        <f t="shared" si="19"/>
        <v>1086287</v>
      </c>
      <c r="G244" s="144">
        <v>56801</v>
      </c>
      <c r="H244" s="144">
        <f t="shared" si="20"/>
        <v>1079219</v>
      </c>
      <c r="I244" s="143" t="str">
        <f t="shared" si="21"/>
        <v>OK</v>
      </c>
      <c r="J244" s="144">
        <v>56859</v>
      </c>
      <c r="K244" s="144">
        <f t="shared" si="22"/>
        <v>1080321</v>
      </c>
      <c r="L244" s="143" t="str">
        <f t="shared" si="23"/>
        <v>OK</v>
      </c>
    </row>
    <row r="245" spans="1:12" ht="15" x14ac:dyDescent="0.25">
      <c r="A245" s="85">
        <v>9.8000000000000007</v>
      </c>
      <c r="B245" s="145" t="s">
        <v>325</v>
      </c>
      <c r="C245" s="85" t="s">
        <v>93</v>
      </c>
      <c r="D245" s="86">
        <v>2151.4299999999998</v>
      </c>
      <c r="E245" s="144">
        <v>19553</v>
      </c>
      <c r="F245" s="142">
        <f t="shared" si="19"/>
        <v>42066911</v>
      </c>
      <c r="G245" s="144">
        <v>19426</v>
      </c>
      <c r="H245" s="144">
        <f t="shared" si="20"/>
        <v>41793679</v>
      </c>
      <c r="I245" s="143" t="str">
        <f t="shared" si="21"/>
        <v>OK</v>
      </c>
      <c r="J245" s="144">
        <v>19445</v>
      </c>
      <c r="K245" s="144">
        <f t="shared" si="22"/>
        <v>41834556</v>
      </c>
      <c r="L245" s="143" t="str">
        <f t="shared" si="23"/>
        <v>OK</v>
      </c>
    </row>
    <row r="246" spans="1:12" ht="15" x14ac:dyDescent="0.25">
      <c r="A246" s="85">
        <v>9.9</v>
      </c>
      <c r="B246" s="145" t="s">
        <v>326</v>
      </c>
      <c r="C246" s="85" t="s">
        <v>7</v>
      </c>
      <c r="D246" s="86">
        <v>2282.21</v>
      </c>
      <c r="E246" s="144">
        <v>52200</v>
      </c>
      <c r="F246" s="142">
        <f t="shared" si="19"/>
        <v>119131362</v>
      </c>
      <c r="G246" s="144">
        <v>51861</v>
      </c>
      <c r="H246" s="144">
        <f t="shared" si="20"/>
        <v>118357693</v>
      </c>
      <c r="I246" s="143" t="str">
        <f t="shared" si="21"/>
        <v>OK</v>
      </c>
      <c r="J246" s="144">
        <v>51913</v>
      </c>
      <c r="K246" s="144">
        <f t="shared" si="22"/>
        <v>118476368</v>
      </c>
      <c r="L246" s="143" t="str">
        <f t="shared" si="23"/>
        <v>OK</v>
      </c>
    </row>
    <row r="247" spans="1:12" ht="15" x14ac:dyDescent="0.25">
      <c r="A247" s="85">
        <v>9.1</v>
      </c>
      <c r="B247" s="145" t="s">
        <v>327</v>
      </c>
      <c r="C247" s="85" t="s">
        <v>7</v>
      </c>
      <c r="D247" s="86">
        <v>5394.76</v>
      </c>
      <c r="E247" s="144">
        <v>16013</v>
      </c>
      <c r="F247" s="142">
        <f t="shared" si="19"/>
        <v>86386292</v>
      </c>
      <c r="G247" s="144">
        <v>15909</v>
      </c>
      <c r="H247" s="144">
        <f t="shared" si="20"/>
        <v>85825237</v>
      </c>
      <c r="I247" s="143" t="str">
        <f t="shared" si="21"/>
        <v>OK</v>
      </c>
      <c r="J247" s="144">
        <v>15925</v>
      </c>
      <c r="K247" s="144">
        <f t="shared" si="22"/>
        <v>85911553</v>
      </c>
      <c r="L247" s="143" t="str">
        <f t="shared" si="23"/>
        <v>OK</v>
      </c>
    </row>
    <row r="248" spans="1:12" ht="15" x14ac:dyDescent="0.25">
      <c r="A248" s="85">
        <v>9.11</v>
      </c>
      <c r="B248" s="145" t="s">
        <v>328</v>
      </c>
      <c r="C248" s="85" t="s">
        <v>7</v>
      </c>
      <c r="D248" s="86">
        <v>7.2</v>
      </c>
      <c r="E248" s="144">
        <v>261412</v>
      </c>
      <c r="F248" s="142">
        <f t="shared" si="19"/>
        <v>1882166</v>
      </c>
      <c r="G248" s="144">
        <v>259713</v>
      </c>
      <c r="H248" s="144">
        <f t="shared" si="20"/>
        <v>1869934</v>
      </c>
      <c r="I248" s="143" t="str">
        <f t="shared" si="21"/>
        <v>OK</v>
      </c>
      <c r="J248" s="144">
        <v>259974</v>
      </c>
      <c r="K248" s="144">
        <f t="shared" si="22"/>
        <v>1871813</v>
      </c>
      <c r="L248" s="143" t="str">
        <f t="shared" si="23"/>
        <v>OK</v>
      </c>
    </row>
    <row r="249" spans="1:12" ht="15" x14ac:dyDescent="0.25">
      <c r="A249" s="85">
        <v>9.1199999999999992</v>
      </c>
      <c r="B249" s="145" t="s">
        <v>329</v>
      </c>
      <c r="C249" s="85" t="s">
        <v>7</v>
      </c>
      <c r="D249" s="86">
        <v>663.5</v>
      </c>
      <c r="E249" s="144">
        <v>466314</v>
      </c>
      <c r="F249" s="142">
        <f t="shared" si="19"/>
        <v>309399339</v>
      </c>
      <c r="G249" s="144">
        <v>463283</v>
      </c>
      <c r="H249" s="144">
        <f t="shared" si="20"/>
        <v>307388271</v>
      </c>
      <c r="I249" s="143" t="str">
        <f t="shared" si="21"/>
        <v>OK</v>
      </c>
      <c r="J249" s="144">
        <v>463749</v>
      </c>
      <c r="K249" s="144">
        <f t="shared" si="22"/>
        <v>307697462</v>
      </c>
      <c r="L249" s="143" t="str">
        <f t="shared" si="23"/>
        <v>OK</v>
      </c>
    </row>
    <row r="250" spans="1:12" ht="15" x14ac:dyDescent="0.25">
      <c r="A250" s="85">
        <v>9.1300000000000008</v>
      </c>
      <c r="B250" s="145" t="s">
        <v>330</v>
      </c>
      <c r="C250" s="85" t="s">
        <v>7</v>
      </c>
      <c r="D250" s="86">
        <v>509.3</v>
      </c>
      <c r="E250" s="144">
        <v>310669</v>
      </c>
      <c r="F250" s="142">
        <f t="shared" si="19"/>
        <v>158223722</v>
      </c>
      <c r="G250" s="144">
        <v>308650</v>
      </c>
      <c r="H250" s="144">
        <f t="shared" si="20"/>
        <v>157195445</v>
      </c>
      <c r="I250" s="143" t="str">
        <f t="shared" si="21"/>
        <v>OK</v>
      </c>
      <c r="J250" s="144">
        <v>308960</v>
      </c>
      <c r="K250" s="144">
        <f t="shared" si="22"/>
        <v>157353328</v>
      </c>
      <c r="L250" s="143" t="str">
        <f t="shared" si="23"/>
        <v>OK</v>
      </c>
    </row>
    <row r="251" spans="1:12" ht="15" x14ac:dyDescent="0.25">
      <c r="A251" s="85">
        <v>9.14</v>
      </c>
      <c r="B251" s="145" t="s">
        <v>331</v>
      </c>
      <c r="C251" s="85" t="s">
        <v>7</v>
      </c>
      <c r="D251" s="86">
        <v>56.28</v>
      </c>
      <c r="E251" s="144">
        <v>380719</v>
      </c>
      <c r="F251" s="142">
        <f t="shared" si="19"/>
        <v>21426865</v>
      </c>
      <c r="G251" s="144">
        <v>378244</v>
      </c>
      <c r="H251" s="144">
        <f t="shared" si="20"/>
        <v>21287572</v>
      </c>
      <c r="I251" s="143" t="str">
        <f t="shared" si="21"/>
        <v>OK</v>
      </c>
      <c r="J251" s="144">
        <v>378625</v>
      </c>
      <c r="K251" s="144">
        <f t="shared" si="22"/>
        <v>21309015</v>
      </c>
      <c r="L251" s="143" t="str">
        <f t="shared" si="23"/>
        <v>OK</v>
      </c>
    </row>
    <row r="252" spans="1:12" ht="38.25" x14ac:dyDescent="0.25">
      <c r="A252" s="85">
        <v>9.15</v>
      </c>
      <c r="B252" s="145" t="s">
        <v>332</v>
      </c>
      <c r="C252" s="85" t="s">
        <v>7</v>
      </c>
      <c r="D252" s="86">
        <v>122.12</v>
      </c>
      <c r="E252" s="144">
        <v>695030</v>
      </c>
      <c r="F252" s="142">
        <f t="shared" si="19"/>
        <v>84877064</v>
      </c>
      <c r="G252" s="144">
        <v>688080</v>
      </c>
      <c r="H252" s="144">
        <f t="shared" si="20"/>
        <v>84028330</v>
      </c>
      <c r="I252" s="143" t="str">
        <f t="shared" si="21"/>
        <v>OK</v>
      </c>
      <c r="J252" s="144">
        <v>691207</v>
      </c>
      <c r="K252" s="144">
        <f t="shared" si="22"/>
        <v>84410199</v>
      </c>
      <c r="L252" s="143" t="str">
        <f t="shared" si="23"/>
        <v>OK</v>
      </c>
    </row>
    <row r="253" spans="1:12" ht="38.25" x14ac:dyDescent="0.25">
      <c r="A253" s="85">
        <v>9.16</v>
      </c>
      <c r="B253" s="145" t="s">
        <v>333</v>
      </c>
      <c r="C253" s="85" t="s">
        <v>93</v>
      </c>
      <c r="D253" s="86">
        <v>237.96</v>
      </c>
      <c r="E253" s="144">
        <v>91546</v>
      </c>
      <c r="F253" s="142">
        <f t="shared" si="19"/>
        <v>21784286</v>
      </c>
      <c r="G253" s="144">
        <v>90951</v>
      </c>
      <c r="H253" s="144">
        <f t="shared" si="20"/>
        <v>21642700</v>
      </c>
      <c r="I253" s="143" t="str">
        <f t="shared" si="21"/>
        <v>OK</v>
      </c>
      <c r="J253" s="144">
        <v>91042</v>
      </c>
      <c r="K253" s="144">
        <f t="shared" si="22"/>
        <v>21664354</v>
      </c>
      <c r="L253" s="143" t="str">
        <f t="shared" si="23"/>
        <v>OK</v>
      </c>
    </row>
    <row r="254" spans="1:12" ht="15" x14ac:dyDescent="0.25">
      <c r="A254" s="85"/>
      <c r="B254" s="145"/>
      <c r="C254" s="85"/>
      <c r="D254" s="86"/>
      <c r="E254" s="144"/>
      <c r="F254" s="142">
        <f t="shared" si="19"/>
        <v>0</v>
      </c>
      <c r="G254" s="144"/>
      <c r="H254" s="144">
        <f t="shared" si="20"/>
        <v>0</v>
      </c>
      <c r="I254" s="143" t="str">
        <f t="shared" si="21"/>
        <v>OK</v>
      </c>
      <c r="J254" s="144"/>
      <c r="K254" s="144">
        <f t="shared" si="22"/>
        <v>0</v>
      </c>
      <c r="L254" s="143" t="str">
        <f t="shared" si="23"/>
        <v>OK</v>
      </c>
    </row>
    <row r="255" spans="1:12" ht="15" x14ac:dyDescent="0.25">
      <c r="A255" s="85"/>
      <c r="B255" s="144" t="s">
        <v>334</v>
      </c>
      <c r="C255" s="85"/>
      <c r="D255" s="86"/>
      <c r="E255" s="144"/>
      <c r="F255" s="142">
        <f t="shared" si="19"/>
        <v>0</v>
      </c>
      <c r="G255" s="144"/>
      <c r="H255" s="144">
        <f t="shared" si="20"/>
        <v>0</v>
      </c>
      <c r="I255" s="143" t="str">
        <f t="shared" si="21"/>
        <v>OK</v>
      </c>
      <c r="J255" s="144"/>
      <c r="K255" s="144">
        <f t="shared" si="22"/>
        <v>0</v>
      </c>
      <c r="L255" s="143" t="str">
        <f t="shared" si="23"/>
        <v>OK</v>
      </c>
    </row>
    <row r="256" spans="1:12" ht="15" x14ac:dyDescent="0.25">
      <c r="A256" s="85"/>
      <c r="B256" s="145"/>
      <c r="C256" s="85"/>
      <c r="D256" s="86"/>
      <c r="E256" s="144"/>
      <c r="F256" s="142">
        <f t="shared" si="19"/>
        <v>0</v>
      </c>
      <c r="G256" s="144"/>
      <c r="H256" s="144">
        <f t="shared" si="20"/>
        <v>0</v>
      </c>
      <c r="I256" s="143" t="str">
        <f t="shared" si="21"/>
        <v>OK</v>
      </c>
      <c r="J256" s="144"/>
      <c r="K256" s="144">
        <f t="shared" si="22"/>
        <v>0</v>
      </c>
      <c r="L256" s="143" t="str">
        <f t="shared" si="23"/>
        <v>OK</v>
      </c>
    </row>
    <row r="257" spans="1:12" ht="15" x14ac:dyDescent="0.25">
      <c r="A257" s="85">
        <v>10</v>
      </c>
      <c r="B257" s="145" t="s">
        <v>335</v>
      </c>
      <c r="C257" s="85"/>
      <c r="D257" s="86"/>
      <c r="E257" s="144"/>
      <c r="F257" s="142">
        <f t="shared" si="19"/>
        <v>0</v>
      </c>
      <c r="G257" s="144"/>
      <c r="H257" s="144">
        <f t="shared" si="20"/>
        <v>0</v>
      </c>
      <c r="I257" s="143" t="str">
        <f t="shared" si="21"/>
        <v>OK</v>
      </c>
      <c r="J257" s="144"/>
      <c r="K257" s="144">
        <f t="shared" si="22"/>
        <v>0</v>
      </c>
      <c r="L257" s="143" t="str">
        <f t="shared" si="23"/>
        <v>OK</v>
      </c>
    </row>
    <row r="258" spans="1:12" ht="15" x14ac:dyDescent="0.25">
      <c r="A258" s="85">
        <v>10.1</v>
      </c>
      <c r="B258" s="145" t="s">
        <v>336</v>
      </c>
      <c r="C258" s="85" t="s">
        <v>2</v>
      </c>
      <c r="D258" s="86">
        <v>95</v>
      </c>
      <c r="E258" s="144">
        <v>565687</v>
      </c>
      <c r="F258" s="142">
        <f t="shared" si="19"/>
        <v>53740265</v>
      </c>
      <c r="G258" s="144">
        <v>562010</v>
      </c>
      <c r="H258" s="144">
        <f t="shared" si="20"/>
        <v>53390950</v>
      </c>
      <c r="I258" s="143" t="str">
        <f t="shared" si="21"/>
        <v>OK</v>
      </c>
      <c r="J258" s="144">
        <v>562576</v>
      </c>
      <c r="K258" s="144">
        <f t="shared" si="22"/>
        <v>53444720</v>
      </c>
      <c r="L258" s="143" t="str">
        <f t="shared" si="23"/>
        <v>OK</v>
      </c>
    </row>
    <row r="259" spans="1:12" ht="15" x14ac:dyDescent="0.25">
      <c r="A259" s="85">
        <v>10.199999999999999</v>
      </c>
      <c r="B259" s="145" t="s">
        <v>337</v>
      </c>
      <c r="C259" s="85" t="s">
        <v>2</v>
      </c>
      <c r="D259" s="86">
        <v>4</v>
      </c>
      <c r="E259" s="144">
        <v>734687</v>
      </c>
      <c r="F259" s="142">
        <f t="shared" si="19"/>
        <v>2938748</v>
      </c>
      <c r="G259" s="144">
        <v>729912</v>
      </c>
      <c r="H259" s="144">
        <f t="shared" si="20"/>
        <v>2919648</v>
      </c>
      <c r="I259" s="143" t="str">
        <f t="shared" si="21"/>
        <v>OK</v>
      </c>
      <c r="J259" s="144">
        <v>730646</v>
      </c>
      <c r="K259" s="144">
        <f t="shared" si="22"/>
        <v>2922584</v>
      </c>
      <c r="L259" s="143" t="str">
        <f t="shared" si="23"/>
        <v>OK</v>
      </c>
    </row>
    <row r="260" spans="1:12" ht="15" x14ac:dyDescent="0.25">
      <c r="A260" s="85">
        <v>10.3</v>
      </c>
      <c r="B260" s="145" t="s">
        <v>338</v>
      </c>
      <c r="C260" s="85" t="s">
        <v>2</v>
      </c>
      <c r="D260" s="86">
        <v>95</v>
      </c>
      <c r="E260" s="144">
        <v>304301</v>
      </c>
      <c r="F260" s="142">
        <f t="shared" si="19"/>
        <v>28908595</v>
      </c>
      <c r="G260" s="144">
        <v>302323</v>
      </c>
      <c r="H260" s="144">
        <f t="shared" si="20"/>
        <v>28720685</v>
      </c>
      <c r="I260" s="143" t="str">
        <f t="shared" si="21"/>
        <v>OK</v>
      </c>
      <c r="J260" s="144">
        <v>302627</v>
      </c>
      <c r="K260" s="144">
        <f t="shared" si="22"/>
        <v>28749565</v>
      </c>
      <c r="L260" s="143" t="str">
        <f t="shared" si="23"/>
        <v>OK</v>
      </c>
    </row>
    <row r="261" spans="1:12" ht="25.5" x14ac:dyDescent="0.25">
      <c r="A261" s="85">
        <v>10.4</v>
      </c>
      <c r="B261" s="145" t="s">
        <v>339</v>
      </c>
      <c r="C261" s="85" t="s">
        <v>2</v>
      </c>
      <c r="D261" s="86">
        <v>4</v>
      </c>
      <c r="E261" s="144">
        <v>526268</v>
      </c>
      <c r="F261" s="142">
        <f t="shared" si="19"/>
        <v>2105072</v>
      </c>
      <c r="G261" s="144">
        <v>522847</v>
      </c>
      <c r="H261" s="144">
        <f t="shared" si="20"/>
        <v>2091388</v>
      </c>
      <c r="I261" s="143" t="str">
        <f t="shared" si="21"/>
        <v>OK</v>
      </c>
      <c r="J261" s="144">
        <v>523374</v>
      </c>
      <c r="K261" s="144">
        <f t="shared" si="22"/>
        <v>2093496</v>
      </c>
      <c r="L261" s="143" t="str">
        <f t="shared" si="23"/>
        <v>OK</v>
      </c>
    </row>
    <row r="262" spans="1:12" ht="15" x14ac:dyDescent="0.25">
      <c r="A262" s="85">
        <v>10.5</v>
      </c>
      <c r="B262" s="145" t="s">
        <v>340</v>
      </c>
      <c r="C262" s="85" t="s">
        <v>2</v>
      </c>
      <c r="D262" s="86">
        <v>99</v>
      </c>
      <c r="E262" s="144">
        <v>301200</v>
      </c>
      <c r="F262" s="142">
        <f t="shared" si="19"/>
        <v>29818800</v>
      </c>
      <c r="G262" s="144">
        <v>299242</v>
      </c>
      <c r="H262" s="144">
        <f t="shared" si="20"/>
        <v>29624958</v>
      </c>
      <c r="I262" s="143" t="str">
        <f t="shared" si="21"/>
        <v>OK</v>
      </c>
      <c r="J262" s="144">
        <v>299543</v>
      </c>
      <c r="K262" s="144">
        <f t="shared" si="22"/>
        <v>29654757</v>
      </c>
      <c r="L262" s="143" t="str">
        <f t="shared" si="23"/>
        <v>OK</v>
      </c>
    </row>
    <row r="263" spans="1:12" ht="15" x14ac:dyDescent="0.25">
      <c r="A263" s="85">
        <v>10.6</v>
      </c>
      <c r="B263" s="145" t="s">
        <v>341</v>
      </c>
      <c r="C263" s="85" t="s">
        <v>2</v>
      </c>
      <c r="D263" s="86">
        <v>96</v>
      </c>
      <c r="E263" s="144">
        <v>243969</v>
      </c>
      <c r="F263" s="142">
        <f t="shared" si="19"/>
        <v>23421024</v>
      </c>
      <c r="G263" s="144">
        <v>242383</v>
      </c>
      <c r="H263" s="144">
        <f t="shared" si="20"/>
        <v>23268768</v>
      </c>
      <c r="I263" s="143" t="str">
        <f t="shared" si="21"/>
        <v>OK</v>
      </c>
      <c r="J263" s="144">
        <v>242627</v>
      </c>
      <c r="K263" s="144">
        <f t="shared" si="22"/>
        <v>23292192</v>
      </c>
      <c r="L263" s="143" t="str">
        <f t="shared" si="23"/>
        <v>OK</v>
      </c>
    </row>
    <row r="264" spans="1:12" ht="38.25" x14ac:dyDescent="0.25">
      <c r="A264" s="85">
        <v>10.7</v>
      </c>
      <c r="B264" s="145" t="s">
        <v>342</v>
      </c>
      <c r="C264" s="85" t="s">
        <v>2</v>
      </c>
      <c r="D264" s="86">
        <v>4</v>
      </c>
      <c r="E264" s="144">
        <v>1347964</v>
      </c>
      <c r="F264" s="142">
        <f t="shared" si="19"/>
        <v>5391856</v>
      </c>
      <c r="G264" s="144">
        <v>1339202</v>
      </c>
      <c r="H264" s="144">
        <f t="shared" si="20"/>
        <v>5356808</v>
      </c>
      <c r="I264" s="143" t="str">
        <f t="shared" si="21"/>
        <v>OK</v>
      </c>
      <c r="J264" s="144">
        <v>1340550</v>
      </c>
      <c r="K264" s="144">
        <f t="shared" si="22"/>
        <v>5362200</v>
      </c>
      <c r="L264" s="143" t="str">
        <f t="shared" si="23"/>
        <v>OK</v>
      </c>
    </row>
    <row r="265" spans="1:12" ht="15" x14ac:dyDescent="0.25">
      <c r="A265" s="85"/>
      <c r="B265" s="145"/>
      <c r="C265" s="85"/>
      <c r="D265" s="86"/>
      <c r="E265" s="144"/>
      <c r="F265" s="142">
        <f t="shared" si="19"/>
        <v>0</v>
      </c>
      <c r="G265" s="144"/>
      <c r="H265" s="144">
        <f t="shared" si="20"/>
        <v>0</v>
      </c>
      <c r="I265" s="143" t="str">
        <f t="shared" si="21"/>
        <v>OK</v>
      </c>
      <c r="J265" s="144"/>
      <c r="K265" s="144">
        <f t="shared" si="22"/>
        <v>0</v>
      </c>
      <c r="L265" s="143" t="str">
        <f t="shared" si="23"/>
        <v>OK</v>
      </c>
    </row>
    <row r="266" spans="1:12" ht="15" x14ac:dyDescent="0.25">
      <c r="A266" s="85"/>
      <c r="B266" s="144" t="s">
        <v>343</v>
      </c>
      <c r="C266" s="85"/>
      <c r="D266" s="86"/>
      <c r="E266" s="144"/>
      <c r="F266" s="142">
        <f t="shared" ref="F266:F300" si="24">ROUND($D266*E266,0)</f>
        <v>0</v>
      </c>
      <c r="G266" s="144"/>
      <c r="H266" s="144">
        <f t="shared" si="20"/>
        <v>0</v>
      </c>
      <c r="I266" s="143" t="str">
        <f t="shared" si="21"/>
        <v>OK</v>
      </c>
      <c r="J266" s="144"/>
      <c r="K266" s="144">
        <f t="shared" si="22"/>
        <v>0</v>
      </c>
      <c r="L266" s="143" t="str">
        <f t="shared" si="23"/>
        <v>OK</v>
      </c>
    </row>
    <row r="267" spans="1:12" ht="15" x14ac:dyDescent="0.25">
      <c r="A267" s="85"/>
      <c r="B267" s="145"/>
      <c r="C267" s="85"/>
      <c r="D267" s="86"/>
      <c r="E267" s="144"/>
      <c r="F267" s="142">
        <f t="shared" si="24"/>
        <v>0</v>
      </c>
      <c r="G267" s="144"/>
      <c r="H267" s="144">
        <f t="shared" ref="H267:H300" si="25">ROUND($D267*G267,0)</f>
        <v>0</v>
      </c>
      <c r="I267" s="143" t="str">
        <f t="shared" ref="I267:I300" si="26">+IF(G267&lt;=$E267,"OK","NO OK")</f>
        <v>OK</v>
      </c>
      <c r="J267" s="144"/>
      <c r="K267" s="144">
        <f t="shared" ref="K267:K300" si="27">ROUND($D267*J267,0)</f>
        <v>0</v>
      </c>
      <c r="L267" s="143" t="str">
        <f t="shared" ref="L267:L300" si="28">+IF(J267&lt;=$E267,"OK","NO OK")</f>
        <v>OK</v>
      </c>
    </row>
    <row r="268" spans="1:12" ht="15" x14ac:dyDescent="0.25">
      <c r="A268" s="85">
        <v>11</v>
      </c>
      <c r="B268" s="145" t="s">
        <v>344</v>
      </c>
      <c r="C268" s="85"/>
      <c r="D268" s="86"/>
      <c r="E268" s="144"/>
      <c r="F268" s="142">
        <f t="shared" si="24"/>
        <v>0</v>
      </c>
      <c r="G268" s="144"/>
      <c r="H268" s="144">
        <f t="shared" si="25"/>
        <v>0</v>
      </c>
      <c r="I268" s="143" t="str">
        <f t="shared" si="26"/>
        <v>OK</v>
      </c>
      <c r="J268" s="144"/>
      <c r="K268" s="144">
        <f t="shared" si="27"/>
        <v>0</v>
      </c>
      <c r="L268" s="143" t="str">
        <f t="shared" si="28"/>
        <v>OK</v>
      </c>
    </row>
    <row r="269" spans="1:12" ht="15" x14ac:dyDescent="0.25">
      <c r="A269" s="85">
        <v>11.1</v>
      </c>
      <c r="B269" s="145" t="s">
        <v>345</v>
      </c>
      <c r="C269" s="85" t="s">
        <v>11</v>
      </c>
      <c r="D269" s="86">
        <v>21.88</v>
      </c>
      <c r="E269" s="144">
        <v>860452</v>
      </c>
      <c r="F269" s="142">
        <f t="shared" si="24"/>
        <v>18826690</v>
      </c>
      <c r="G269" s="144">
        <v>854859</v>
      </c>
      <c r="H269" s="144">
        <f t="shared" si="25"/>
        <v>18704315</v>
      </c>
      <c r="I269" s="143" t="str">
        <f t="shared" si="26"/>
        <v>OK</v>
      </c>
      <c r="J269" s="144">
        <v>855720</v>
      </c>
      <c r="K269" s="144">
        <f t="shared" si="27"/>
        <v>18723154</v>
      </c>
      <c r="L269" s="143" t="str">
        <f t="shared" si="28"/>
        <v>OK</v>
      </c>
    </row>
    <row r="270" spans="1:12" ht="15" x14ac:dyDescent="0.25">
      <c r="A270" s="85">
        <v>11.2</v>
      </c>
      <c r="B270" s="145" t="s">
        <v>346</v>
      </c>
      <c r="C270" s="85" t="s">
        <v>7</v>
      </c>
      <c r="D270" s="86">
        <v>225</v>
      </c>
      <c r="E270" s="144">
        <v>57495</v>
      </c>
      <c r="F270" s="142">
        <f t="shared" si="24"/>
        <v>12936375</v>
      </c>
      <c r="G270" s="144">
        <v>57121</v>
      </c>
      <c r="H270" s="144">
        <f t="shared" si="25"/>
        <v>12852225</v>
      </c>
      <c r="I270" s="143" t="str">
        <f t="shared" si="26"/>
        <v>OK</v>
      </c>
      <c r="J270" s="144">
        <v>57179</v>
      </c>
      <c r="K270" s="144">
        <f t="shared" si="27"/>
        <v>12865275</v>
      </c>
      <c r="L270" s="143" t="str">
        <f t="shared" si="28"/>
        <v>OK</v>
      </c>
    </row>
    <row r="271" spans="1:12" ht="15" x14ac:dyDescent="0.25">
      <c r="A271" s="85">
        <v>11.3</v>
      </c>
      <c r="B271" s="145" t="s">
        <v>347</v>
      </c>
      <c r="C271" s="85" t="s">
        <v>7</v>
      </c>
      <c r="D271" s="86">
        <v>1190</v>
      </c>
      <c r="E271" s="144">
        <v>98914</v>
      </c>
      <c r="F271" s="142">
        <f t="shared" si="24"/>
        <v>117707660</v>
      </c>
      <c r="G271" s="144">
        <v>98271</v>
      </c>
      <c r="H271" s="144">
        <f t="shared" si="25"/>
        <v>116942490</v>
      </c>
      <c r="I271" s="143" t="str">
        <f t="shared" si="26"/>
        <v>OK</v>
      </c>
      <c r="J271" s="144">
        <v>98370</v>
      </c>
      <c r="K271" s="144">
        <f t="shared" si="27"/>
        <v>117060300</v>
      </c>
      <c r="L271" s="143" t="str">
        <f t="shared" si="28"/>
        <v>OK</v>
      </c>
    </row>
    <row r="272" spans="1:12" ht="25.5" x14ac:dyDescent="0.25">
      <c r="A272" s="85">
        <v>11.4</v>
      </c>
      <c r="B272" s="145" t="s">
        <v>348</v>
      </c>
      <c r="C272" s="85" t="s">
        <v>7</v>
      </c>
      <c r="D272" s="86">
        <v>2074.58</v>
      </c>
      <c r="E272" s="144">
        <v>52213</v>
      </c>
      <c r="F272" s="142">
        <f t="shared" si="24"/>
        <v>108320046</v>
      </c>
      <c r="G272" s="144">
        <v>51874</v>
      </c>
      <c r="H272" s="144">
        <f t="shared" si="25"/>
        <v>107616763</v>
      </c>
      <c r="I272" s="143" t="str">
        <f t="shared" si="26"/>
        <v>OK</v>
      </c>
      <c r="J272" s="144">
        <v>51926</v>
      </c>
      <c r="K272" s="144">
        <f t="shared" si="27"/>
        <v>107724641</v>
      </c>
      <c r="L272" s="143" t="str">
        <f t="shared" si="28"/>
        <v>OK</v>
      </c>
    </row>
    <row r="273" spans="1:12" ht="15" x14ac:dyDescent="0.25">
      <c r="A273" s="85">
        <v>11.5</v>
      </c>
      <c r="B273" s="145" t="s">
        <v>349</v>
      </c>
      <c r="C273" s="85" t="s">
        <v>7</v>
      </c>
      <c r="D273" s="86">
        <v>2239</v>
      </c>
      <c r="E273" s="144">
        <v>10831</v>
      </c>
      <c r="F273" s="142">
        <f t="shared" si="24"/>
        <v>24250609</v>
      </c>
      <c r="G273" s="144">
        <v>10761</v>
      </c>
      <c r="H273" s="144">
        <f t="shared" si="25"/>
        <v>24093879</v>
      </c>
      <c r="I273" s="143" t="str">
        <f t="shared" si="26"/>
        <v>OK</v>
      </c>
      <c r="J273" s="144">
        <v>10771</v>
      </c>
      <c r="K273" s="144">
        <f t="shared" si="27"/>
        <v>24116269</v>
      </c>
      <c r="L273" s="143" t="str">
        <f t="shared" si="28"/>
        <v>OK</v>
      </c>
    </row>
    <row r="274" spans="1:12" ht="15" x14ac:dyDescent="0.25">
      <c r="A274" s="85">
        <v>11.6</v>
      </c>
      <c r="B274" s="145" t="s">
        <v>350</v>
      </c>
      <c r="C274" s="85" t="s">
        <v>11</v>
      </c>
      <c r="D274" s="86">
        <v>132.5</v>
      </c>
      <c r="E274" s="144">
        <v>659968</v>
      </c>
      <c r="F274" s="142">
        <f t="shared" si="24"/>
        <v>87445760</v>
      </c>
      <c r="G274" s="144">
        <v>655678</v>
      </c>
      <c r="H274" s="144">
        <f t="shared" si="25"/>
        <v>86877335</v>
      </c>
      <c r="I274" s="143" t="str">
        <f t="shared" si="26"/>
        <v>OK</v>
      </c>
      <c r="J274" s="144">
        <v>656338</v>
      </c>
      <c r="K274" s="144">
        <f t="shared" si="27"/>
        <v>86964785</v>
      </c>
      <c r="L274" s="143" t="str">
        <f t="shared" si="28"/>
        <v>OK</v>
      </c>
    </row>
    <row r="275" spans="1:12" ht="15" x14ac:dyDescent="0.25">
      <c r="A275" s="85">
        <v>11.7</v>
      </c>
      <c r="B275" s="145" t="s">
        <v>381</v>
      </c>
      <c r="C275" s="85" t="s">
        <v>128</v>
      </c>
      <c r="D275" s="86">
        <v>7705.16</v>
      </c>
      <c r="E275" s="144">
        <v>4172</v>
      </c>
      <c r="F275" s="142">
        <f t="shared" si="24"/>
        <v>32145928</v>
      </c>
      <c r="G275" s="144">
        <v>4145</v>
      </c>
      <c r="H275" s="144">
        <f t="shared" si="25"/>
        <v>31937888</v>
      </c>
      <c r="I275" s="143" t="str">
        <f t="shared" si="26"/>
        <v>OK</v>
      </c>
      <c r="J275" s="144">
        <v>4149</v>
      </c>
      <c r="K275" s="144">
        <f t="shared" si="27"/>
        <v>31968709</v>
      </c>
      <c r="L275" s="143" t="str">
        <f t="shared" si="28"/>
        <v>OK</v>
      </c>
    </row>
    <row r="276" spans="1:12" ht="15" x14ac:dyDescent="0.25">
      <c r="A276" s="85">
        <v>11.8</v>
      </c>
      <c r="B276" s="145" t="s">
        <v>351</v>
      </c>
      <c r="C276" s="85" t="s">
        <v>2</v>
      </c>
      <c r="D276" s="86">
        <v>24</v>
      </c>
      <c r="E276" s="144">
        <v>219165</v>
      </c>
      <c r="F276" s="142">
        <f t="shared" si="24"/>
        <v>5259960</v>
      </c>
      <c r="G276" s="144">
        <v>217740</v>
      </c>
      <c r="H276" s="144">
        <f t="shared" si="25"/>
        <v>5225760</v>
      </c>
      <c r="I276" s="143" t="str">
        <f t="shared" si="26"/>
        <v>OK</v>
      </c>
      <c r="J276" s="144">
        <v>217960</v>
      </c>
      <c r="K276" s="144">
        <f t="shared" si="27"/>
        <v>5231040</v>
      </c>
      <c r="L276" s="143" t="str">
        <f t="shared" si="28"/>
        <v>OK</v>
      </c>
    </row>
    <row r="277" spans="1:12" ht="38.25" x14ac:dyDescent="0.25">
      <c r="A277" s="85">
        <v>11.9</v>
      </c>
      <c r="B277" s="145" t="s">
        <v>352</v>
      </c>
      <c r="C277" s="85" t="s">
        <v>7</v>
      </c>
      <c r="D277" s="86">
        <v>212.1</v>
      </c>
      <c r="E277" s="144">
        <v>171337</v>
      </c>
      <c r="F277" s="142">
        <f t="shared" si="24"/>
        <v>36340578</v>
      </c>
      <c r="G277" s="144">
        <v>170223</v>
      </c>
      <c r="H277" s="144">
        <f t="shared" si="25"/>
        <v>36104298</v>
      </c>
      <c r="I277" s="143" t="str">
        <f t="shared" si="26"/>
        <v>OK</v>
      </c>
      <c r="J277" s="144">
        <v>170395</v>
      </c>
      <c r="K277" s="144">
        <f t="shared" si="27"/>
        <v>36140780</v>
      </c>
      <c r="L277" s="143" t="str">
        <f t="shared" si="28"/>
        <v>OK</v>
      </c>
    </row>
    <row r="278" spans="1:12" ht="15" x14ac:dyDescent="0.25">
      <c r="A278" s="85"/>
      <c r="B278" s="145"/>
      <c r="C278" s="85"/>
      <c r="D278" s="86"/>
      <c r="E278" s="144"/>
      <c r="F278" s="142">
        <f t="shared" si="24"/>
        <v>0</v>
      </c>
      <c r="G278" s="144"/>
      <c r="H278" s="144">
        <f t="shared" si="25"/>
        <v>0</v>
      </c>
      <c r="I278" s="143" t="str">
        <f t="shared" si="26"/>
        <v>OK</v>
      </c>
      <c r="J278" s="144"/>
      <c r="K278" s="144">
        <f t="shared" si="27"/>
        <v>0</v>
      </c>
      <c r="L278" s="143" t="str">
        <f t="shared" si="28"/>
        <v>OK</v>
      </c>
    </row>
    <row r="279" spans="1:12" ht="15" x14ac:dyDescent="0.25">
      <c r="A279" s="85"/>
      <c r="B279" s="144" t="s">
        <v>353</v>
      </c>
      <c r="C279" s="85"/>
      <c r="D279" s="86"/>
      <c r="E279" s="144"/>
      <c r="F279" s="142">
        <f t="shared" si="24"/>
        <v>0</v>
      </c>
      <c r="G279" s="144"/>
      <c r="H279" s="144">
        <f t="shared" si="25"/>
        <v>0</v>
      </c>
      <c r="I279" s="143" t="str">
        <f t="shared" si="26"/>
        <v>OK</v>
      </c>
      <c r="J279" s="144"/>
      <c r="K279" s="144">
        <f t="shared" si="27"/>
        <v>0</v>
      </c>
      <c r="L279" s="143" t="str">
        <f t="shared" si="28"/>
        <v>OK</v>
      </c>
    </row>
    <row r="280" spans="1:12" ht="15" x14ac:dyDescent="0.25">
      <c r="A280" s="85"/>
      <c r="B280" s="145"/>
      <c r="C280" s="85"/>
      <c r="D280" s="86"/>
      <c r="E280" s="144"/>
      <c r="F280" s="142">
        <f t="shared" si="24"/>
        <v>0</v>
      </c>
      <c r="G280" s="144"/>
      <c r="H280" s="144">
        <f t="shared" si="25"/>
        <v>0</v>
      </c>
      <c r="I280" s="143" t="str">
        <f t="shared" si="26"/>
        <v>OK</v>
      </c>
      <c r="J280" s="144"/>
      <c r="K280" s="144">
        <f t="shared" si="27"/>
        <v>0</v>
      </c>
      <c r="L280" s="143" t="str">
        <f t="shared" si="28"/>
        <v>OK</v>
      </c>
    </row>
    <row r="281" spans="1:12" ht="15" x14ac:dyDescent="0.25">
      <c r="A281" s="85">
        <v>12</v>
      </c>
      <c r="B281" s="145" t="s">
        <v>354</v>
      </c>
      <c r="C281" s="85"/>
      <c r="D281" s="86"/>
      <c r="E281" s="144"/>
      <c r="F281" s="142">
        <f t="shared" si="24"/>
        <v>0</v>
      </c>
      <c r="G281" s="144"/>
      <c r="H281" s="144">
        <f t="shared" si="25"/>
        <v>0</v>
      </c>
      <c r="I281" s="143" t="str">
        <f t="shared" si="26"/>
        <v>OK</v>
      </c>
      <c r="J281" s="144"/>
      <c r="K281" s="144">
        <f t="shared" si="27"/>
        <v>0</v>
      </c>
      <c r="L281" s="143" t="str">
        <f t="shared" si="28"/>
        <v>OK</v>
      </c>
    </row>
    <row r="282" spans="1:12" ht="15" x14ac:dyDescent="0.25">
      <c r="A282" s="85">
        <v>12.1</v>
      </c>
      <c r="B282" s="145" t="s">
        <v>355</v>
      </c>
      <c r="C282" s="85" t="s">
        <v>7</v>
      </c>
      <c r="D282" s="86">
        <v>1258.5</v>
      </c>
      <c r="E282" s="144">
        <v>82679</v>
      </c>
      <c r="F282" s="142">
        <f t="shared" si="24"/>
        <v>104051522</v>
      </c>
      <c r="G282" s="144">
        <v>82142</v>
      </c>
      <c r="H282" s="144">
        <f t="shared" si="25"/>
        <v>103375707</v>
      </c>
      <c r="I282" s="143" t="str">
        <f t="shared" si="26"/>
        <v>OK</v>
      </c>
      <c r="J282" s="144">
        <v>82224</v>
      </c>
      <c r="K282" s="144">
        <f t="shared" si="27"/>
        <v>103478904</v>
      </c>
      <c r="L282" s="143" t="str">
        <f t="shared" si="28"/>
        <v>OK</v>
      </c>
    </row>
    <row r="283" spans="1:12" ht="15" x14ac:dyDescent="0.25">
      <c r="A283" s="85">
        <v>12.2</v>
      </c>
      <c r="B283" s="145" t="s">
        <v>356</v>
      </c>
      <c r="C283" s="85" t="s">
        <v>93</v>
      </c>
      <c r="D283" s="86">
        <v>56.3</v>
      </c>
      <c r="E283" s="144">
        <v>83578</v>
      </c>
      <c r="F283" s="142">
        <f t="shared" si="24"/>
        <v>4705441</v>
      </c>
      <c r="G283" s="144">
        <v>83035</v>
      </c>
      <c r="H283" s="144">
        <f t="shared" si="25"/>
        <v>4674871</v>
      </c>
      <c r="I283" s="143" t="str">
        <f t="shared" si="26"/>
        <v>OK</v>
      </c>
      <c r="J283" s="144">
        <v>83118</v>
      </c>
      <c r="K283" s="144">
        <f t="shared" si="27"/>
        <v>4679543</v>
      </c>
      <c r="L283" s="143" t="str">
        <f t="shared" si="28"/>
        <v>OK</v>
      </c>
    </row>
    <row r="284" spans="1:12" ht="25.5" x14ac:dyDescent="0.25">
      <c r="A284" s="85">
        <v>12.3</v>
      </c>
      <c r="B284" s="145" t="s">
        <v>357</v>
      </c>
      <c r="C284" s="85" t="s">
        <v>358</v>
      </c>
      <c r="D284" s="86">
        <v>11301.73</v>
      </c>
      <c r="E284" s="144">
        <v>16167</v>
      </c>
      <c r="F284" s="142">
        <f t="shared" si="24"/>
        <v>182715069</v>
      </c>
      <c r="G284" s="144">
        <v>16005</v>
      </c>
      <c r="H284" s="144">
        <f t="shared" si="25"/>
        <v>180884189</v>
      </c>
      <c r="I284" s="143" t="str">
        <f t="shared" si="26"/>
        <v>OK</v>
      </c>
      <c r="J284" s="144">
        <v>16078</v>
      </c>
      <c r="K284" s="144">
        <f t="shared" si="27"/>
        <v>181709215</v>
      </c>
      <c r="L284" s="143" t="str">
        <f t="shared" si="28"/>
        <v>OK</v>
      </c>
    </row>
    <row r="285" spans="1:12" ht="15" x14ac:dyDescent="0.25">
      <c r="A285" s="85">
        <v>12.4</v>
      </c>
      <c r="B285" s="145" t="s">
        <v>359</v>
      </c>
      <c r="C285" s="85" t="s">
        <v>7</v>
      </c>
      <c r="D285" s="86">
        <v>425.15</v>
      </c>
      <c r="E285" s="144">
        <v>123038.5</v>
      </c>
      <c r="F285" s="142">
        <f t="shared" si="24"/>
        <v>52309818</v>
      </c>
      <c r="G285" s="144">
        <v>122239</v>
      </c>
      <c r="H285" s="144">
        <f t="shared" si="25"/>
        <v>51969911</v>
      </c>
      <c r="I285" s="143" t="str">
        <f t="shared" si="26"/>
        <v>OK</v>
      </c>
      <c r="J285" s="144">
        <v>122362</v>
      </c>
      <c r="K285" s="144">
        <f t="shared" si="27"/>
        <v>52022204</v>
      </c>
      <c r="L285" s="143" t="str">
        <f t="shared" si="28"/>
        <v>OK</v>
      </c>
    </row>
    <row r="286" spans="1:12" ht="15" x14ac:dyDescent="0.25">
      <c r="A286" s="85"/>
      <c r="B286" s="145"/>
      <c r="C286" s="85"/>
      <c r="D286" s="86"/>
      <c r="E286" s="144"/>
      <c r="F286" s="142">
        <f t="shared" si="24"/>
        <v>0</v>
      </c>
      <c r="G286" s="144"/>
      <c r="H286" s="144">
        <f t="shared" si="25"/>
        <v>0</v>
      </c>
      <c r="I286" s="143" t="str">
        <f t="shared" si="26"/>
        <v>OK</v>
      </c>
      <c r="J286" s="144"/>
      <c r="K286" s="144">
        <f t="shared" si="27"/>
        <v>0</v>
      </c>
      <c r="L286" s="143" t="str">
        <f t="shared" si="28"/>
        <v>OK</v>
      </c>
    </row>
    <row r="287" spans="1:12" ht="15" x14ac:dyDescent="0.25">
      <c r="A287" s="85"/>
      <c r="B287" s="144" t="s">
        <v>360</v>
      </c>
      <c r="C287" s="85"/>
      <c r="D287" s="86"/>
      <c r="E287" s="144"/>
      <c r="F287" s="142">
        <f t="shared" si="24"/>
        <v>0</v>
      </c>
      <c r="G287" s="144"/>
      <c r="H287" s="144">
        <f t="shared" si="25"/>
        <v>0</v>
      </c>
      <c r="I287" s="143" t="str">
        <f t="shared" si="26"/>
        <v>OK</v>
      </c>
      <c r="J287" s="144"/>
      <c r="K287" s="144">
        <f t="shared" si="27"/>
        <v>0</v>
      </c>
      <c r="L287" s="143" t="str">
        <f t="shared" si="28"/>
        <v>OK</v>
      </c>
    </row>
    <row r="288" spans="1:12" ht="15" x14ac:dyDescent="0.25">
      <c r="A288" s="85"/>
      <c r="B288" s="145"/>
      <c r="C288" s="85"/>
      <c r="D288" s="86"/>
      <c r="E288" s="144"/>
      <c r="F288" s="142">
        <f t="shared" si="24"/>
        <v>0</v>
      </c>
      <c r="G288" s="144"/>
      <c r="H288" s="144">
        <f t="shared" si="25"/>
        <v>0</v>
      </c>
      <c r="I288" s="143" t="str">
        <f t="shared" si="26"/>
        <v>OK</v>
      </c>
      <c r="J288" s="144"/>
      <c r="K288" s="144">
        <f t="shared" si="27"/>
        <v>0</v>
      </c>
      <c r="L288" s="143" t="str">
        <f t="shared" si="28"/>
        <v>OK</v>
      </c>
    </row>
    <row r="289" spans="1:12" ht="15" x14ac:dyDescent="0.25">
      <c r="A289" s="85">
        <v>13</v>
      </c>
      <c r="B289" s="145" t="s">
        <v>361</v>
      </c>
      <c r="C289" s="85"/>
      <c r="D289" s="86"/>
      <c r="E289" s="144"/>
      <c r="F289" s="142">
        <f t="shared" si="24"/>
        <v>0</v>
      </c>
      <c r="G289" s="144"/>
      <c r="H289" s="144">
        <f t="shared" si="25"/>
        <v>0</v>
      </c>
      <c r="I289" s="143" t="str">
        <f t="shared" si="26"/>
        <v>OK</v>
      </c>
      <c r="J289" s="144"/>
      <c r="K289" s="144">
        <f t="shared" si="27"/>
        <v>0</v>
      </c>
      <c r="L289" s="143" t="str">
        <f t="shared" si="28"/>
        <v>OK</v>
      </c>
    </row>
    <row r="290" spans="1:12" ht="25.5" x14ac:dyDescent="0.25">
      <c r="A290" s="85" t="s">
        <v>362</v>
      </c>
      <c r="B290" s="145" t="s">
        <v>363</v>
      </c>
      <c r="C290" s="85" t="s">
        <v>7</v>
      </c>
      <c r="D290" s="86">
        <v>1029.7</v>
      </c>
      <c r="E290" s="144">
        <v>462822</v>
      </c>
      <c r="F290" s="142">
        <f t="shared" si="24"/>
        <v>476567813</v>
      </c>
      <c r="G290" s="144">
        <v>459814</v>
      </c>
      <c r="H290" s="144">
        <f t="shared" si="25"/>
        <v>473470476</v>
      </c>
      <c r="I290" s="143" t="str">
        <f t="shared" si="26"/>
        <v>OK</v>
      </c>
      <c r="J290" s="144">
        <v>460276</v>
      </c>
      <c r="K290" s="144">
        <f t="shared" si="27"/>
        <v>473946197</v>
      </c>
      <c r="L290" s="143" t="str">
        <f t="shared" si="28"/>
        <v>OK</v>
      </c>
    </row>
    <row r="291" spans="1:12" ht="25.5" x14ac:dyDescent="0.25">
      <c r="A291" s="85" t="s">
        <v>364</v>
      </c>
      <c r="B291" s="145" t="s">
        <v>365</v>
      </c>
      <c r="C291" s="85" t="s">
        <v>93</v>
      </c>
      <c r="D291" s="86">
        <v>192.86</v>
      </c>
      <c r="E291" s="144">
        <v>72228</v>
      </c>
      <c r="F291" s="142">
        <f t="shared" si="24"/>
        <v>13929892</v>
      </c>
      <c r="G291" s="144">
        <v>71759</v>
      </c>
      <c r="H291" s="144">
        <f t="shared" si="25"/>
        <v>13839441</v>
      </c>
      <c r="I291" s="143" t="str">
        <f t="shared" si="26"/>
        <v>OK</v>
      </c>
      <c r="J291" s="144">
        <v>71831</v>
      </c>
      <c r="K291" s="144">
        <f t="shared" si="27"/>
        <v>13853327</v>
      </c>
      <c r="L291" s="143" t="str">
        <f t="shared" si="28"/>
        <v>OK</v>
      </c>
    </row>
    <row r="292" spans="1:12" ht="38.25" x14ac:dyDescent="0.25">
      <c r="A292" s="85" t="s">
        <v>366</v>
      </c>
      <c r="B292" s="145" t="s">
        <v>367</v>
      </c>
      <c r="C292" s="85" t="s">
        <v>358</v>
      </c>
      <c r="D292" s="86">
        <v>17128</v>
      </c>
      <c r="E292" s="144">
        <v>20595</v>
      </c>
      <c r="F292" s="142">
        <f t="shared" si="24"/>
        <v>352751160</v>
      </c>
      <c r="G292" s="144">
        <v>20461</v>
      </c>
      <c r="H292" s="144">
        <f t="shared" si="25"/>
        <v>350456008</v>
      </c>
      <c r="I292" s="143" t="str">
        <f t="shared" si="26"/>
        <v>OK</v>
      </c>
      <c r="J292" s="144">
        <v>20482</v>
      </c>
      <c r="K292" s="144">
        <f t="shared" si="27"/>
        <v>350815696</v>
      </c>
      <c r="L292" s="143" t="str">
        <f t="shared" si="28"/>
        <v>OK</v>
      </c>
    </row>
    <row r="293" spans="1:12" ht="25.5" x14ac:dyDescent="0.25">
      <c r="A293" s="85" t="s">
        <v>368</v>
      </c>
      <c r="B293" s="145" t="s">
        <v>369</v>
      </c>
      <c r="C293" s="85" t="s">
        <v>2</v>
      </c>
      <c r="D293" s="86">
        <v>552</v>
      </c>
      <c r="E293" s="144">
        <v>43640</v>
      </c>
      <c r="F293" s="142">
        <f t="shared" si="24"/>
        <v>24089280</v>
      </c>
      <c r="G293" s="144">
        <v>43356</v>
      </c>
      <c r="H293" s="144">
        <f t="shared" si="25"/>
        <v>23932512</v>
      </c>
      <c r="I293" s="143" t="str">
        <f t="shared" si="26"/>
        <v>OK</v>
      </c>
      <c r="J293" s="144">
        <v>43400</v>
      </c>
      <c r="K293" s="144">
        <f t="shared" si="27"/>
        <v>23956800</v>
      </c>
      <c r="L293" s="143" t="str">
        <f t="shared" si="28"/>
        <v>OK</v>
      </c>
    </row>
    <row r="294" spans="1:12" ht="15" x14ac:dyDescent="0.25">
      <c r="A294" s="85"/>
      <c r="B294" s="145"/>
      <c r="C294" s="85"/>
      <c r="D294" s="86"/>
      <c r="E294" s="144"/>
      <c r="F294" s="142">
        <f t="shared" si="24"/>
        <v>0</v>
      </c>
      <c r="G294" s="144"/>
      <c r="H294" s="144">
        <f t="shared" si="25"/>
        <v>0</v>
      </c>
      <c r="I294" s="143" t="str">
        <f t="shared" si="26"/>
        <v>OK</v>
      </c>
      <c r="J294" s="144"/>
      <c r="K294" s="144">
        <f t="shared" si="27"/>
        <v>0</v>
      </c>
      <c r="L294" s="143" t="str">
        <f t="shared" si="28"/>
        <v>OK</v>
      </c>
    </row>
    <row r="295" spans="1:12" ht="15" x14ac:dyDescent="0.25">
      <c r="A295" s="85"/>
      <c r="B295" s="144" t="s">
        <v>370</v>
      </c>
      <c r="C295" s="85"/>
      <c r="D295" s="86"/>
      <c r="E295" s="144"/>
      <c r="F295" s="142">
        <f t="shared" si="24"/>
        <v>0</v>
      </c>
      <c r="G295" s="144"/>
      <c r="H295" s="144">
        <f t="shared" si="25"/>
        <v>0</v>
      </c>
      <c r="I295" s="143" t="str">
        <f t="shared" si="26"/>
        <v>OK</v>
      </c>
      <c r="J295" s="144"/>
      <c r="K295" s="144">
        <f t="shared" si="27"/>
        <v>0</v>
      </c>
      <c r="L295" s="143" t="str">
        <f t="shared" si="28"/>
        <v>OK</v>
      </c>
    </row>
    <row r="296" spans="1:12" ht="15" x14ac:dyDescent="0.25">
      <c r="A296" s="85"/>
      <c r="B296" s="145"/>
      <c r="C296" s="85"/>
      <c r="D296" s="86"/>
      <c r="E296" s="144"/>
      <c r="F296" s="142">
        <f t="shared" si="24"/>
        <v>0</v>
      </c>
      <c r="G296" s="144"/>
      <c r="H296" s="144">
        <f t="shared" si="25"/>
        <v>0</v>
      </c>
      <c r="I296" s="143" t="str">
        <f t="shared" si="26"/>
        <v>OK</v>
      </c>
      <c r="J296" s="144"/>
      <c r="K296" s="144">
        <f t="shared" si="27"/>
        <v>0</v>
      </c>
      <c r="L296" s="143" t="str">
        <f t="shared" si="28"/>
        <v>OK</v>
      </c>
    </row>
    <row r="297" spans="1:12" ht="15" x14ac:dyDescent="0.25">
      <c r="A297" s="85">
        <v>14</v>
      </c>
      <c r="B297" s="145" t="s">
        <v>371</v>
      </c>
      <c r="C297" s="85"/>
      <c r="D297" s="86"/>
      <c r="E297" s="144"/>
      <c r="F297" s="142">
        <f t="shared" si="24"/>
        <v>0</v>
      </c>
      <c r="G297" s="144"/>
      <c r="H297" s="144">
        <f t="shared" si="25"/>
        <v>0</v>
      </c>
      <c r="I297" s="143" t="str">
        <f t="shared" si="26"/>
        <v>OK</v>
      </c>
      <c r="J297" s="144"/>
      <c r="K297" s="144">
        <f t="shared" si="27"/>
        <v>0</v>
      </c>
      <c r="L297" s="143" t="str">
        <f t="shared" si="28"/>
        <v>OK</v>
      </c>
    </row>
    <row r="298" spans="1:12" ht="25.5" x14ac:dyDescent="0.25">
      <c r="A298" s="85" t="s">
        <v>372</v>
      </c>
      <c r="B298" s="145" t="s">
        <v>373</v>
      </c>
      <c r="C298" s="85" t="s">
        <v>7</v>
      </c>
      <c r="D298" s="86">
        <v>4811.91</v>
      </c>
      <c r="E298" s="144">
        <v>3799</v>
      </c>
      <c r="F298" s="142">
        <f t="shared" si="24"/>
        <v>18280446</v>
      </c>
      <c r="G298" s="144">
        <v>3774</v>
      </c>
      <c r="H298" s="144">
        <f t="shared" si="25"/>
        <v>18160148</v>
      </c>
      <c r="I298" s="143" t="str">
        <f t="shared" si="26"/>
        <v>OK</v>
      </c>
      <c r="J298" s="144">
        <v>3778</v>
      </c>
      <c r="K298" s="144">
        <f t="shared" si="27"/>
        <v>18179396</v>
      </c>
      <c r="L298" s="143" t="str">
        <f t="shared" si="28"/>
        <v>OK</v>
      </c>
    </row>
    <row r="299" spans="1:12" ht="15" x14ac:dyDescent="0.25">
      <c r="A299" s="85"/>
      <c r="B299" s="145"/>
      <c r="C299" s="85"/>
      <c r="D299" s="86"/>
      <c r="E299" s="144"/>
      <c r="F299" s="142">
        <f t="shared" si="24"/>
        <v>0</v>
      </c>
      <c r="G299" s="144"/>
      <c r="H299" s="144">
        <f t="shared" si="25"/>
        <v>0</v>
      </c>
      <c r="I299" s="143" t="str">
        <f t="shared" si="26"/>
        <v>OK</v>
      </c>
      <c r="J299" s="144"/>
      <c r="K299" s="144">
        <f t="shared" si="27"/>
        <v>0</v>
      </c>
      <c r="L299" s="143" t="str">
        <f t="shared" si="28"/>
        <v>OK</v>
      </c>
    </row>
    <row r="300" spans="1:12" ht="15" x14ac:dyDescent="0.25">
      <c r="A300" s="85"/>
      <c r="B300" s="144" t="s">
        <v>374</v>
      </c>
      <c r="C300" s="85"/>
      <c r="D300" s="86"/>
      <c r="E300" s="144"/>
      <c r="F300" s="142">
        <f t="shared" si="24"/>
        <v>0</v>
      </c>
      <c r="G300" s="144"/>
      <c r="H300" s="144">
        <f t="shared" si="25"/>
        <v>0</v>
      </c>
      <c r="I300" s="143" t="str">
        <f t="shared" si="26"/>
        <v>OK</v>
      </c>
      <c r="J300" s="144"/>
      <c r="K300" s="144">
        <f t="shared" si="27"/>
        <v>0</v>
      </c>
      <c r="L300" s="143" t="str">
        <f t="shared" si="28"/>
        <v>OK</v>
      </c>
    </row>
    <row r="301" spans="1:12" ht="15" x14ac:dyDescent="0.25">
      <c r="A301" s="85"/>
      <c r="B301" s="145"/>
      <c r="C301" s="85"/>
      <c r="D301" s="86"/>
      <c r="E301" s="144"/>
      <c r="F301" s="144"/>
      <c r="G301" s="144"/>
      <c r="H301" s="144"/>
      <c r="I301" s="143"/>
      <c r="J301" s="144"/>
      <c r="K301" s="144"/>
      <c r="L301" s="143"/>
    </row>
    <row r="302" spans="1:12" ht="25.5" x14ac:dyDescent="0.25">
      <c r="A302" s="85"/>
      <c r="B302" s="167" t="s">
        <v>382</v>
      </c>
      <c r="C302" s="85"/>
      <c r="D302" s="85"/>
      <c r="E302" s="87"/>
      <c r="F302" s="168">
        <f>SUM(F8:F301)</f>
        <v>8277731869</v>
      </c>
      <c r="G302" s="87"/>
      <c r="H302" s="168">
        <f>SUM(H8:H301)</f>
        <v>8218959281</v>
      </c>
      <c r="I302" s="85"/>
      <c r="J302" s="87"/>
      <c r="K302" s="168">
        <f>SUM(K8:K301)</f>
        <v>8232255044</v>
      </c>
      <c r="L302" s="85"/>
    </row>
    <row r="303" spans="1:12" x14ac:dyDescent="0.25">
      <c r="A303" s="85"/>
      <c r="B303" s="147"/>
      <c r="C303" s="85"/>
      <c r="D303" s="85"/>
      <c r="E303" s="87"/>
      <c r="F303" s="148"/>
      <c r="G303" s="87"/>
      <c r="H303" s="168"/>
      <c r="I303" s="85"/>
      <c r="J303" s="87"/>
      <c r="K303" s="168"/>
      <c r="L303" s="85"/>
    </row>
    <row r="304" spans="1:12" x14ac:dyDescent="0.25">
      <c r="A304" s="85"/>
      <c r="B304" s="147" t="s">
        <v>3</v>
      </c>
      <c r="C304" s="85"/>
      <c r="D304" s="85"/>
      <c r="E304" s="87"/>
      <c r="F304" s="168">
        <v>6321292015.2700005</v>
      </c>
      <c r="G304" s="87"/>
      <c r="H304" s="168">
        <v>6276410294.21</v>
      </c>
      <c r="I304" s="85"/>
      <c r="J304" s="87"/>
      <c r="K304" s="168">
        <v>6286563607.8500004</v>
      </c>
      <c r="L304" s="85"/>
    </row>
    <row r="305" spans="1:12" x14ac:dyDescent="0.25">
      <c r="A305" s="139"/>
      <c r="B305" s="149" t="s">
        <v>12</v>
      </c>
      <c r="C305" s="150">
        <v>0.24</v>
      </c>
      <c r="D305" s="139"/>
      <c r="E305" s="146"/>
      <c r="F305" s="169">
        <f>ROUND(F$304*$C305,2)</f>
        <v>1517110083.6600001</v>
      </c>
      <c r="G305" s="151">
        <v>0.24</v>
      </c>
      <c r="H305" s="169">
        <f>ROUND(H$304*G305,0)</f>
        <v>1506338471</v>
      </c>
      <c r="I305" s="139"/>
      <c r="J305" s="151">
        <v>0.24</v>
      </c>
      <c r="K305" s="169">
        <f>ROUND(K$304*J305,0)</f>
        <v>1508775266</v>
      </c>
      <c r="L305" s="139"/>
    </row>
    <row r="306" spans="1:12" x14ac:dyDescent="0.25">
      <c r="A306" s="139"/>
      <c r="B306" s="149" t="s">
        <v>4</v>
      </c>
      <c r="C306" s="150">
        <v>0.05</v>
      </c>
      <c r="D306" s="139"/>
      <c r="E306" s="146"/>
      <c r="F306" s="169">
        <f>ROUND(F$304*$C306,2)</f>
        <v>316064600.75999999</v>
      </c>
      <c r="G306" s="151">
        <v>0.05</v>
      </c>
      <c r="H306" s="169">
        <f>ROUND(H$304*G306,0)</f>
        <v>313820515</v>
      </c>
      <c r="I306" s="139"/>
      <c r="J306" s="151">
        <v>0.05</v>
      </c>
      <c r="K306" s="169">
        <f t="shared" ref="K306:K307" si="29">ROUND(K$304*J306,0)</f>
        <v>314328180</v>
      </c>
      <c r="L306" s="139"/>
    </row>
    <row r="307" spans="1:12" x14ac:dyDescent="0.25">
      <c r="A307" s="139"/>
      <c r="B307" s="149" t="s">
        <v>13</v>
      </c>
      <c r="C307" s="150">
        <v>0.01</v>
      </c>
      <c r="D307" s="139"/>
      <c r="E307" s="146"/>
      <c r="F307" s="169">
        <f>ROUND(F$304*$C307,2)</f>
        <v>63212920.149999999</v>
      </c>
      <c r="G307" s="151">
        <v>0.01</v>
      </c>
      <c r="H307" s="169">
        <f>ROUND(H$304*G307,0)</f>
        <v>62764103</v>
      </c>
      <c r="I307" s="139"/>
      <c r="J307" s="151">
        <v>0.01</v>
      </c>
      <c r="K307" s="169">
        <f t="shared" si="29"/>
        <v>62865636</v>
      </c>
      <c r="L307" s="139"/>
    </row>
    <row r="308" spans="1:12" x14ac:dyDescent="0.25">
      <c r="A308" s="139"/>
      <c r="B308" s="152" t="s">
        <v>5</v>
      </c>
      <c r="C308" s="153">
        <f>SUM(C305:C307)</f>
        <v>0.3</v>
      </c>
      <c r="D308" s="139"/>
      <c r="E308" s="146"/>
      <c r="F308" s="170">
        <f>SUM(F305:F307)</f>
        <v>1896387604.5700002</v>
      </c>
      <c r="G308" s="151">
        <f>SUM(G305:G307)</f>
        <v>0.3</v>
      </c>
      <c r="H308" s="170">
        <f>SUM(H305:H307)</f>
        <v>1882923089</v>
      </c>
      <c r="I308" s="139" t="str">
        <f>+IF(G308&lt;=$C$308,"OK","NO OK")</f>
        <v>OK</v>
      </c>
      <c r="J308" s="151">
        <f>SUM(J305:J307)</f>
        <v>0.3</v>
      </c>
      <c r="K308" s="170">
        <f>SUM(K305:K307)</f>
        <v>1885969082</v>
      </c>
      <c r="L308" s="139" t="str">
        <f>+IF(J308&lt;=$C$308,"OK","NO OK")</f>
        <v>OK</v>
      </c>
    </row>
    <row r="309" spans="1:12" x14ac:dyDescent="0.25">
      <c r="A309" s="139"/>
      <c r="B309" s="154" t="s">
        <v>6</v>
      </c>
      <c r="C309" s="155">
        <v>0.19</v>
      </c>
      <c r="D309" s="139"/>
      <c r="E309" s="146"/>
      <c r="F309" s="169">
        <f>ROUND(F304*C306*C309,2)</f>
        <v>60052274.149999999</v>
      </c>
      <c r="G309" s="151">
        <v>0.19</v>
      </c>
      <c r="H309" s="169">
        <f>ROUND(H304*G306*G309,0)</f>
        <v>59625898</v>
      </c>
      <c r="I309" s="139"/>
      <c r="J309" s="151">
        <v>0.19</v>
      </c>
      <c r="K309" s="169">
        <f>ROUND(K304*J306*J309,0)</f>
        <v>59722354</v>
      </c>
      <c r="L309" s="139"/>
    </row>
    <row r="310" spans="1:12" x14ac:dyDescent="0.25">
      <c r="A310" s="139"/>
      <c r="B310" s="156" t="s">
        <v>383</v>
      </c>
      <c r="C310" s="139"/>
      <c r="D310" s="157"/>
      <c r="E310" s="146"/>
      <c r="F310" s="170">
        <f>ROUND(F304+F308+F309,0)</f>
        <v>8277731894</v>
      </c>
      <c r="G310" s="158"/>
      <c r="H310" s="170">
        <f>ROUND(H304+H308+H309,0)</f>
        <v>8218959281</v>
      </c>
      <c r="I310" s="139"/>
      <c r="J310" s="158"/>
      <c r="K310" s="170">
        <f>ROUND(K304+K308+K309,0)</f>
        <v>8232255044</v>
      </c>
      <c r="L310" s="139"/>
    </row>
    <row r="311" spans="1:12" x14ac:dyDescent="0.25">
      <c r="A311" s="139"/>
      <c r="B311" s="156"/>
      <c r="C311" s="139"/>
      <c r="D311" s="157"/>
      <c r="E311" s="146"/>
      <c r="F311" s="170"/>
      <c r="G311" s="158"/>
      <c r="H311" s="146"/>
      <c r="I311" s="139"/>
      <c r="J311" s="158"/>
      <c r="K311" s="146"/>
      <c r="L311" s="139"/>
    </row>
    <row r="312" spans="1:12" x14ac:dyDescent="0.25">
      <c r="A312" s="139"/>
      <c r="B312" s="156" t="s">
        <v>375</v>
      </c>
      <c r="C312" s="139"/>
      <c r="D312" s="157"/>
      <c r="E312" s="146"/>
      <c r="F312" s="170"/>
      <c r="G312" s="158"/>
      <c r="H312" s="146"/>
      <c r="I312" s="139"/>
      <c r="J312" s="158"/>
      <c r="K312" s="146"/>
      <c r="L312" s="139"/>
    </row>
    <row r="313" spans="1:12" x14ac:dyDescent="0.25">
      <c r="A313" s="139"/>
      <c r="B313" s="156" t="s">
        <v>376</v>
      </c>
      <c r="C313" s="139"/>
      <c r="D313" s="157"/>
      <c r="E313" s="146"/>
      <c r="F313" s="170">
        <v>6293326</v>
      </c>
      <c r="G313" s="158"/>
      <c r="H313" s="170">
        <v>6252419</v>
      </c>
      <c r="I313" s="139"/>
      <c r="J313" s="158"/>
      <c r="K313" s="170">
        <v>6293326</v>
      </c>
      <c r="L313" s="139"/>
    </row>
    <row r="314" spans="1:12" x14ac:dyDescent="0.25">
      <c r="A314" s="85"/>
      <c r="B314" s="156" t="s">
        <v>377</v>
      </c>
      <c r="C314" s="85"/>
      <c r="D314" s="157"/>
      <c r="E314" s="87"/>
      <c r="F314" s="168">
        <v>3554909</v>
      </c>
      <c r="G314" s="171"/>
      <c r="H314" s="170">
        <v>3531802</v>
      </c>
      <c r="I314" s="85"/>
      <c r="J314" s="171"/>
      <c r="K314" s="170">
        <v>3554909</v>
      </c>
      <c r="L314" s="85"/>
    </row>
    <row r="315" spans="1:12" x14ac:dyDescent="0.25">
      <c r="A315" s="85"/>
      <c r="B315" s="156" t="s">
        <v>378</v>
      </c>
      <c r="C315" s="85"/>
      <c r="D315" s="157"/>
      <c r="E315" s="87"/>
      <c r="F315" s="168">
        <v>140484756</v>
      </c>
      <c r="G315" s="171"/>
      <c r="H315" s="170" t="e">
        <f>+#REF!</f>
        <v>#REF!</v>
      </c>
      <c r="I315" s="85"/>
      <c r="J315" s="171"/>
      <c r="K315" s="170" t="e">
        <f>+#REF!</f>
        <v>#REF!</v>
      </c>
      <c r="L315" s="85"/>
    </row>
    <row r="316" spans="1:12" x14ac:dyDescent="0.25">
      <c r="A316" s="85"/>
      <c r="B316" s="156" t="s">
        <v>379</v>
      </c>
      <c r="C316" s="85"/>
      <c r="D316" s="157"/>
      <c r="E316" s="87"/>
      <c r="F316" s="168">
        <v>681114964</v>
      </c>
      <c r="G316" s="171"/>
      <c r="H316" s="170" t="e">
        <f>+#REF!</f>
        <v>#REF!</v>
      </c>
      <c r="I316" s="85"/>
      <c r="J316" s="171"/>
      <c r="K316" s="170" t="e">
        <f>+#REF!</f>
        <v>#REF!</v>
      </c>
      <c r="L316" s="85"/>
    </row>
    <row r="317" spans="1:12" x14ac:dyDescent="0.25">
      <c r="A317" s="139"/>
      <c r="B317" s="156"/>
      <c r="C317" s="139"/>
      <c r="D317" s="157"/>
      <c r="E317" s="146"/>
      <c r="F317" s="170"/>
      <c r="G317" s="158"/>
      <c r="H317" s="169"/>
      <c r="I317" s="139"/>
      <c r="J317" s="158"/>
      <c r="K317" s="169"/>
      <c r="L317" s="139"/>
    </row>
    <row r="318" spans="1:12" x14ac:dyDescent="0.25">
      <c r="A318" s="85"/>
      <c r="B318" s="156" t="s">
        <v>380</v>
      </c>
      <c r="C318" s="85"/>
      <c r="D318" s="157"/>
      <c r="E318" s="87"/>
      <c r="F318" s="168">
        <f>SUM(F310:F317)</f>
        <v>9109179849</v>
      </c>
      <c r="G318" s="171"/>
      <c r="H318" s="169"/>
      <c r="I318" s="85"/>
      <c r="J318" s="171"/>
      <c r="K318" s="169"/>
      <c r="L318" s="85"/>
    </row>
    <row r="319" spans="1:12" x14ac:dyDescent="0.25">
      <c r="A319" s="139"/>
      <c r="B319" s="156"/>
      <c r="C319" s="139"/>
      <c r="D319" s="157"/>
      <c r="E319" s="146"/>
      <c r="F319" s="170"/>
      <c r="G319" s="158"/>
      <c r="H319" s="169"/>
      <c r="I319" s="139"/>
      <c r="J319" s="158"/>
      <c r="K319" s="169"/>
      <c r="L319" s="139"/>
    </row>
    <row r="320" spans="1:12" ht="15" x14ac:dyDescent="0.25">
      <c r="A320" s="139"/>
      <c r="B320" s="159" t="s">
        <v>47</v>
      </c>
      <c r="C320" s="139"/>
      <c r="D320" s="139"/>
      <c r="E320" s="139"/>
      <c r="F320" s="139"/>
      <c r="G320" s="85"/>
      <c r="H320" s="172" t="e">
        <f>SUM(H310:H319)</f>
        <v>#REF!</v>
      </c>
      <c r="I320" s="143" t="e">
        <f>+IF(H320&lt;=$F318,"OK","NO OK")</f>
        <v>#REF!</v>
      </c>
      <c r="J320" s="85"/>
      <c r="K320" s="172" t="e">
        <f>SUM(K310:K319)</f>
        <v>#REF!</v>
      </c>
      <c r="L320" s="143" t="e">
        <f>+IF(K320&lt;=$F318,"OK","NO OK")</f>
        <v>#REF!</v>
      </c>
    </row>
    <row r="321" spans="1:12" ht="15" x14ac:dyDescent="0.25">
      <c r="A321" s="85"/>
      <c r="B321" s="160" t="s">
        <v>48</v>
      </c>
      <c r="C321" s="85"/>
      <c r="D321" s="85"/>
      <c r="E321" s="85"/>
      <c r="F321" s="85"/>
      <c r="G321" s="85"/>
      <c r="H321" s="161" t="e">
        <f>+ROUND(H320/$F318,4)</f>
        <v>#REF!</v>
      </c>
      <c r="I321" s="143" t="e">
        <f>+IF(H321&gt;=95%,"OK","NO OK")</f>
        <v>#REF!</v>
      </c>
      <c r="J321" s="85"/>
      <c r="K321" s="161" t="e">
        <f>+ROUND(K320/$F318,4)</f>
        <v>#REF!</v>
      </c>
      <c r="L321" s="143" t="e">
        <f>+IF(K321&gt;=95%,"OK","NO OK")</f>
        <v>#REF!</v>
      </c>
    </row>
    <row r="322" spans="1:12" x14ac:dyDescent="0.25">
      <c r="A322" s="85"/>
      <c r="B322" s="160" t="s">
        <v>49</v>
      </c>
      <c r="C322" s="85"/>
      <c r="D322" s="85"/>
      <c r="E322" s="85"/>
      <c r="F322" s="85"/>
      <c r="G322" s="85"/>
      <c r="H322" s="168">
        <v>9045002680</v>
      </c>
      <c r="I322" s="85"/>
      <c r="J322" s="85"/>
      <c r="K322" s="148">
        <v>9059184370</v>
      </c>
      <c r="L322" s="85"/>
    </row>
    <row r="323" spans="1:12" x14ac:dyDescent="0.25">
      <c r="A323" s="85"/>
      <c r="B323" s="160" t="s">
        <v>50</v>
      </c>
      <c r="C323" s="85"/>
      <c r="D323" s="85"/>
      <c r="E323" s="85"/>
      <c r="F323" s="85"/>
      <c r="G323" s="85"/>
      <c r="H323" s="148" t="e">
        <f>+ABS(H320-H322)</f>
        <v>#REF!</v>
      </c>
      <c r="I323" s="85"/>
      <c r="J323" s="85"/>
      <c r="K323" s="148" t="e">
        <f>+ABS(K320-K322)</f>
        <v>#REF!</v>
      </c>
      <c r="L323" s="85"/>
    </row>
    <row r="324" spans="1:12" ht="15" x14ac:dyDescent="0.25">
      <c r="A324" s="85"/>
      <c r="B324" s="160" t="s">
        <v>51</v>
      </c>
      <c r="C324" s="85"/>
      <c r="D324" s="85"/>
      <c r="E324" s="85"/>
      <c r="F324" s="85"/>
      <c r="G324" s="85"/>
      <c r="H324" s="173" t="e">
        <f>+H323/H322</f>
        <v>#REF!</v>
      </c>
      <c r="I324" s="162" t="e">
        <f>+IF(H324&gt;0.1%,"NO OK","OK")</f>
        <v>#REF!</v>
      </c>
      <c r="J324" s="85"/>
      <c r="K324" s="173" t="e">
        <f>+K323/K322</f>
        <v>#REF!</v>
      </c>
      <c r="L324" s="162" t="e">
        <f>+IF(K324&gt;0.1%,"NO OK","OK")</f>
        <v>#REF!</v>
      </c>
    </row>
    <row r="325" spans="1:12" ht="15" x14ac:dyDescent="0.25">
      <c r="A325" s="85"/>
      <c r="B325" s="160" t="s">
        <v>52</v>
      </c>
      <c r="C325" s="85"/>
      <c r="D325" s="85"/>
      <c r="E325" s="85"/>
      <c r="F325" s="85"/>
      <c r="G325" s="85"/>
      <c r="H325" s="85"/>
      <c r="I325" s="162" t="s">
        <v>15</v>
      </c>
      <c r="J325" s="85"/>
      <c r="K325" s="85"/>
      <c r="L325" s="162" t="s">
        <v>15</v>
      </c>
    </row>
    <row r="326" spans="1:12" ht="15" x14ac:dyDescent="0.25">
      <c r="A326" s="85"/>
      <c r="B326" s="160" t="s">
        <v>53</v>
      </c>
      <c r="C326" s="85"/>
      <c r="D326" s="85"/>
      <c r="E326" s="85"/>
      <c r="F326" s="85"/>
      <c r="G326" s="651" t="e">
        <f>+IF(I320="OK",IF(I321="OK",IF(I324="OK",IF(I325="OK",IF(I308="OK","SI","NO"),"NO"),"NO"),"NO"),"NO")</f>
        <v>#REF!</v>
      </c>
      <c r="H326" s="652"/>
      <c r="I326" s="653"/>
      <c r="J326" s="651" t="e">
        <f>+IF(L320="OK",IF(L321="OK",IF(L324="OK",IF(L325="OK",IF(L308="OK","SI","NO"),"NO"),"NO"),"NO"),"NO")</f>
        <v>#REF!</v>
      </c>
      <c r="K326" s="652"/>
      <c r="L326" s="653"/>
    </row>
    <row r="328" spans="1:12" ht="15.75" x14ac:dyDescent="0.25">
      <c r="B328" s="32" t="s">
        <v>35</v>
      </c>
      <c r="G328" s="32"/>
      <c r="H328" s="40"/>
      <c r="I328" s="40"/>
      <c r="J328" s="32"/>
      <c r="K328" s="40"/>
      <c r="L328" s="40"/>
    </row>
    <row r="329" spans="1:12" x14ac:dyDescent="0.25">
      <c r="G329" s="39"/>
      <c r="H329" s="40"/>
      <c r="I329" s="40"/>
      <c r="J329" s="39"/>
      <c r="K329" s="40"/>
      <c r="L329" s="40"/>
    </row>
    <row r="330" spans="1:12" x14ac:dyDescent="0.25">
      <c r="G330" s="39"/>
      <c r="H330" s="40"/>
      <c r="I330" s="40"/>
      <c r="J330" s="39"/>
      <c r="K330" s="40"/>
      <c r="L330" s="40"/>
    </row>
    <row r="331" spans="1:12" x14ac:dyDescent="0.25">
      <c r="G331" s="39"/>
      <c r="H331" s="40"/>
      <c r="I331" s="40"/>
      <c r="J331" s="39"/>
      <c r="K331" s="40"/>
      <c r="L331" s="40"/>
    </row>
    <row r="332" spans="1:12" ht="15.75" x14ac:dyDescent="0.25">
      <c r="B332" s="42" t="s">
        <v>36</v>
      </c>
      <c r="C332" s="42"/>
      <c r="G332" s="42"/>
      <c r="H332" s="40"/>
      <c r="I332" s="42"/>
      <c r="J332" s="42"/>
      <c r="K332" s="40"/>
      <c r="L332" s="42"/>
    </row>
    <row r="333" spans="1:12" ht="15.75" x14ac:dyDescent="0.25">
      <c r="B333" s="43" t="s">
        <v>72</v>
      </c>
      <c r="C333" s="43"/>
      <c r="G333" s="43"/>
      <c r="H333" s="40"/>
      <c r="I333" s="43"/>
      <c r="J333" s="43"/>
      <c r="K333" s="40"/>
      <c r="L333" s="43"/>
    </row>
    <row r="334" spans="1:12" ht="15.75" x14ac:dyDescent="0.25">
      <c r="B334" s="43"/>
      <c r="G334" s="43"/>
      <c r="H334" s="40"/>
      <c r="I334" s="40"/>
      <c r="J334" s="43"/>
      <c r="K334" s="40"/>
      <c r="L334" s="40"/>
    </row>
    <row r="335" spans="1:12" ht="15.75" x14ac:dyDescent="0.25">
      <c r="B335" s="43"/>
      <c r="G335" s="43"/>
      <c r="H335" s="44"/>
      <c r="I335" s="44"/>
      <c r="J335" s="43"/>
      <c r="K335" s="44"/>
      <c r="L335" s="44"/>
    </row>
    <row r="336" spans="1:12" ht="15.75" x14ac:dyDescent="0.25">
      <c r="B336" s="43"/>
      <c r="G336" s="43"/>
      <c r="H336" s="44"/>
      <c r="I336" s="44"/>
      <c r="J336" s="43"/>
      <c r="K336" s="44"/>
      <c r="L336" s="44"/>
    </row>
    <row r="337" spans="2:12" ht="15.75" x14ac:dyDescent="0.25">
      <c r="B337" s="42" t="s">
        <v>37</v>
      </c>
      <c r="C337" s="42"/>
      <c r="G337" s="42"/>
      <c r="H337" s="42"/>
      <c r="I337" s="42"/>
      <c r="J337" s="42"/>
      <c r="K337" s="42"/>
      <c r="L337" s="42"/>
    </row>
    <row r="338" spans="2:12" ht="15.75" x14ac:dyDescent="0.25">
      <c r="B338" s="43" t="s">
        <v>38</v>
      </c>
      <c r="C338" s="43"/>
      <c r="G338" s="43"/>
      <c r="H338" s="44"/>
      <c r="I338" s="44"/>
      <c r="J338" s="43"/>
      <c r="K338" s="44"/>
      <c r="L338" s="44"/>
    </row>
    <row r="339" spans="2:12" ht="15.75" x14ac:dyDescent="0.25">
      <c r="B339" s="43" t="s">
        <v>39</v>
      </c>
      <c r="G339" s="43"/>
      <c r="H339" s="44"/>
      <c r="I339" s="44"/>
      <c r="J339" s="43"/>
      <c r="K339" s="44"/>
      <c r="L339" s="44"/>
    </row>
  </sheetData>
  <mergeCells count="15">
    <mergeCell ref="G326:I326"/>
    <mergeCell ref="J326:L326"/>
    <mergeCell ref="K6:K7"/>
    <mergeCell ref="A6:F6"/>
    <mergeCell ref="G6:G7"/>
    <mergeCell ref="H6:H7"/>
    <mergeCell ref="J6:J7"/>
    <mergeCell ref="A5:F5"/>
    <mergeCell ref="G5:I5"/>
    <mergeCell ref="J5:L5"/>
    <mergeCell ref="A1:F1"/>
    <mergeCell ref="A2:F2"/>
    <mergeCell ref="A3:F4"/>
    <mergeCell ref="G3:I4"/>
    <mergeCell ref="J3:L4"/>
  </mergeCells>
  <conditionalFormatting sqref="I9 I301 I11 I13 I15 I17 I19 I21 I23 I25 I27 I29 I31 I33 I35 I37 I39 I41 I43 I45 I47 I49 I51 I53 I55 I57 I59 I61 I63 I65 I67 I69 I71 I73 I75 I77 I79 I81 I83 I85 I87 I89 I91 I93 I95 I97 I99 I101 I103 I105 I107 I109 I111 I113 I115 I117 I119 I121 I123 I125 I127 I129 I131 I133 I135 I137 I139 I141 I143 I145 I147 I149 I151 I153 I155 I157 I159 I161 I163 I165 I167 I169 I171 I173 I175 I177 I179 I181 I183 I185 I187 I189 I191 I193 I195 I197 I199 I201 I203 I205 I207 I209 I211 I213 I215 I217 I219 I221 I223 I225 I227 I229 I231 I233 I235 I237 I239 I241 I243 I245 I247 I249 I251 I253 I255 I257 I259 I261 I263 I265 I267 I269 I271 I273 I275 I277 I279 I281 I283 I285 I287 I289 I291 I293 I295 I297 I299">
    <cfRule type="containsText" dxfId="15" priority="41" operator="containsText" text="NO OK">
      <formula>NOT(ISERROR(SEARCH("NO OK",I9)))</formula>
    </cfRule>
  </conditionalFormatting>
  <conditionalFormatting sqref="I324">
    <cfRule type="containsText" dxfId="14" priority="40" operator="containsText" text="NO OK">
      <formula>NOT(ISERROR(SEARCH("NO OK",I324)))</formula>
    </cfRule>
  </conditionalFormatting>
  <conditionalFormatting sqref="I320:I321">
    <cfRule type="containsText" dxfId="13" priority="39" operator="containsText" text="NO OK">
      <formula>NOT(ISERROR(SEARCH("NO OK",I320)))</formula>
    </cfRule>
  </conditionalFormatting>
  <conditionalFormatting sqref="I325">
    <cfRule type="containsText" dxfId="12" priority="38" operator="containsText" text="NO OK">
      <formula>NOT(ISERROR(SEARCH("NO OK",I325)))</formula>
    </cfRule>
  </conditionalFormatting>
  <conditionalFormatting sqref="I308">
    <cfRule type="cellIs" dxfId="11" priority="37" operator="equal">
      <formula>"NO OK"</formula>
    </cfRule>
  </conditionalFormatting>
  <conditionalFormatting sqref="G326">
    <cfRule type="containsText" dxfId="10" priority="36" operator="containsText" text="NO">
      <formula>NOT(ISERROR(SEARCH("NO",G326)))</formula>
    </cfRule>
  </conditionalFormatting>
  <conditionalFormatting sqref="L9 L301 L11 L13 L15 L17 L19 L21 L23 L25 L27 L29 L31 L33 L35 L37 L39 L41 L43 L45 L47 L49 L51 L53 L55 L57 L59 L61 L63 L65 L67 L69 L71 L73 L75 L77 L79 L81 L83 L85 L87 L89 L91 L93 L95 L97 L99 L101 L103 L105 L107 L109 L111 L113 L115 L117 L119 L121 L123 L125 L127 L129 L131 L133 L135 L137 L139 L141 L143 L145 L147 L149 L151 L153 L155 L157 L159 L161 L163 L165 L167 L169 L171 L173 L175 L177 L179 L181 L183 L185 L187 L189 L191 L193 L195 L197 L199 L201 L203 L205 L207 L209 L211 L213 L215 L217 L219 L221 L223 L225 L227 L229 L231 L233 L235 L237 L239 L241 L243 L245 L247 L249 L251 L253 L255 L257 L259 L261 L263 L265 L267 L269 L271 L273 L275 L277 L279 L281 L283 L285 L287 L289 L291 L293 L295 L297 L299">
    <cfRule type="containsText" dxfId="9" priority="35" operator="containsText" text="NO OK">
      <formula>NOT(ISERROR(SEARCH("NO OK",L9)))</formula>
    </cfRule>
  </conditionalFormatting>
  <conditionalFormatting sqref="L324">
    <cfRule type="containsText" dxfId="8" priority="34" operator="containsText" text="NO OK">
      <formula>NOT(ISERROR(SEARCH("NO OK",L324)))</formula>
    </cfRule>
  </conditionalFormatting>
  <conditionalFormatting sqref="L321">
    <cfRule type="containsText" dxfId="7" priority="33" operator="containsText" text="NO OK">
      <formula>NOT(ISERROR(SEARCH("NO OK",L321)))</formula>
    </cfRule>
  </conditionalFormatting>
  <conditionalFormatting sqref="L325">
    <cfRule type="containsText" dxfId="6" priority="32" operator="containsText" text="NO OK">
      <formula>NOT(ISERROR(SEARCH("NO OK",L325)))</formula>
    </cfRule>
  </conditionalFormatting>
  <conditionalFormatting sqref="L308">
    <cfRule type="cellIs" dxfId="5" priority="31" operator="equal">
      <formula>"NO OK"</formula>
    </cfRule>
  </conditionalFormatting>
  <conditionalFormatting sqref="J326">
    <cfRule type="containsText" dxfId="4" priority="30" operator="containsText" text="NO">
      <formula>NOT(ISERROR(SEARCH("NO",J326)))</formula>
    </cfRule>
  </conditionalFormatting>
  <conditionalFormatting sqref="G326:L326">
    <cfRule type="containsText" dxfId="3" priority="23" operator="containsText" text="SI">
      <formula>NOT(ISERROR(SEARCH("SI",G326)))</formula>
    </cfRule>
  </conditionalFormatting>
  <conditionalFormatting sqref="I10 I12 I14 I16 I18 I20 I22 I24 I26 I28 I30 I32 I34 I36 I38 I40 I42 I44 I46 I48 I50 I52 I54 I56 I58 I60 I62 I64 I66 I68 I70 I72 I74 I76 I78 I80 I82 I84 I86 I88 I90 I92 I94 I96 I98 I100 I102 I104 I106 I108 I110 I112 I114 I116 I118 I120 I122 I124 I126 I128 I130 I132 I134 I136 I138 I140 I142 I144 I146 I148 I150 I152 I154 I156 I158 I160 I162 I164 I166 I168 I170 I172 I174 I176 I178 I180 I182 I184 I186 I188 I190 I192 I194 I196 I198 I200 I202 I204 I206 I208 I210 I212 I214 I216 I218 I220 I222 I224 I226 I228 I230 I232 I234 I236 I238 I240 I242 I244 I246 I248 I250 I252 I254 I256 I258 I260 I262 I264 I266 I268 I270 I272 I274 I276 I278 I280 I282 I284 I286 I288 I290 I292 I294 I296 I298 I300">
    <cfRule type="containsText" dxfId="2" priority="7" operator="containsText" text="NO OK">
      <formula>NOT(ISERROR(SEARCH("NO OK",I10)))</formula>
    </cfRule>
  </conditionalFormatting>
  <conditionalFormatting sqref="L10 L12 L14 L16 L18 L20 L22 L24 L26 L28 L30 L32 L34 L36 L38 L40 L42 L44 L46 L48 L50 L52 L54 L56 L58 L60 L62 L64 L66 L68 L70 L72 L74 L76 L78 L80 L82 L84 L86 L88 L90 L92 L94 L96 L98 L100 L102 L104 L106 L108 L110 L112 L114 L116 L118 L120 L122 L124 L126 L128 L130 L132 L134 L136 L138 L140 L142 L144 L146 L148 L150 L152 L154 L156 L158 L160 L162 L164 L166 L168 L170 L172 L174 L176 L178 L180 L182 L184 L186 L188 L190 L192 L194 L196 L198 L200 L202 L204 L206 L208 L210 L212 L214 L216 L218 L220 L222 L224 L226 L228 L230 L232 L234 L236 L238 L240 L242 L244 L246 L248 L250 L252 L254 L256 L258 L260 L262 L264 L266 L268 L270 L272 L274 L276 L278 L280 L282 L284 L286 L288 L290 L292 L294 L296 L298 L300">
    <cfRule type="containsText" dxfId="1" priority="6" operator="containsText" text="NO OK">
      <formula>NOT(ISERROR(SEARCH("NO OK",L10)))</formula>
    </cfRule>
  </conditionalFormatting>
  <conditionalFormatting sqref="L320">
    <cfRule type="containsText" dxfId="0" priority="1" operator="containsText" text="NO OK">
      <formula>NOT(ISERROR(SEARCH("NO OK",L320)))</formula>
    </cfRule>
  </conditionalFormatting>
  <pageMargins left="0.31496062992125984" right="0.11811023622047245" top="0.19685039370078741" bottom="0.35433070866141736" header="0.31496062992125984" footer="0.31496062992125984"/>
  <pageSetup scale="75"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7</vt:i4>
      </vt:variant>
    </vt:vector>
  </HeadingPairs>
  <TitlesOfParts>
    <vt:vector size="15" baseType="lpstr">
      <vt:lpstr>ACTA DE APERTURA</vt:lpstr>
      <vt:lpstr>VERIFICACIÓN JURÍDICA</vt:lpstr>
      <vt:lpstr>VERIFICACIÓN FINANCIERA</vt:lpstr>
      <vt:lpstr>VERIFICACION TECNICA</vt:lpstr>
      <vt:lpstr>VTE</vt:lpstr>
      <vt:lpstr>CALIFICACION PERSONAL</vt:lpstr>
      <vt:lpstr>CORREC. ARITM. GENERAL1</vt:lpstr>
      <vt:lpstr>CORREC. ARITM. GENERAL</vt:lpstr>
      <vt:lpstr>'CALIFICACION PERSONAL'!Área_de_impresión</vt:lpstr>
      <vt:lpstr>'VERIFICACION TECNICA'!Área_de_impresión</vt:lpstr>
      <vt:lpstr>VTE!Área_de_impresión</vt:lpstr>
      <vt:lpstr>'VERIFICACION TECNICA'!formula</vt:lpstr>
      <vt:lpstr>'CALIFICACION PERSONAL'!Títulos_a_imprimir</vt:lpstr>
      <vt:lpstr>'VERIFICACION TECNICA'!Títulos_a_imprimir</vt:lpstr>
      <vt:lpstr>VTE!Títulos_a_imprimir</vt:lpstr>
    </vt:vector>
  </TitlesOfParts>
  <Company>AmSavS Creation´s 2008</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AmSavS</dc:creator>
  <cp:lastModifiedBy>SAS2020</cp:lastModifiedBy>
  <cp:lastPrinted>2020-05-26T15:55:44Z</cp:lastPrinted>
  <dcterms:created xsi:type="dcterms:W3CDTF">2009-02-06T14:59:26Z</dcterms:created>
  <dcterms:modified xsi:type="dcterms:W3CDTF">2020-05-29T20:07:12Z</dcterms:modified>
</cp:coreProperties>
</file>